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Sheet1" sheetId="1" r:id="rId1"/>
    <sheet name="Arkusz2" sheetId="2" r:id="rId2"/>
  </sheets>
  <definedNames>
    <definedName name="_xlnm._FilterDatabase" localSheetId="0" hidden="1">Sheet1!$A$1:$G$121</definedName>
  </definedNames>
  <calcPr calcId="145621" iterateDelta="1E-4"/>
</workbook>
</file>

<file path=xl/calcChain.xml><?xml version="1.0" encoding="utf-8"?>
<calcChain xmlns="http://schemas.openxmlformats.org/spreadsheetml/2006/main">
  <c r="K4" i="1" l="1"/>
  <c r="K5" i="1"/>
  <c r="K15" i="1" s="1"/>
  <c r="G93" i="1"/>
  <c r="G91" i="1"/>
  <c r="G90" i="1"/>
  <c r="G97" i="1"/>
  <c r="G11" i="1"/>
  <c r="G21" i="1"/>
  <c r="G19" i="1"/>
  <c r="G36" i="1"/>
  <c r="G35" i="1"/>
  <c r="G40" i="1"/>
  <c r="G39" i="1"/>
  <c r="G34" i="1"/>
  <c r="G69" i="1"/>
  <c r="G72" i="1"/>
  <c r="G73" i="1"/>
  <c r="G105" i="1"/>
  <c r="G84" i="1"/>
  <c r="G78" i="1"/>
  <c r="G70" i="1"/>
  <c r="G8" i="1"/>
  <c r="G10" i="1"/>
  <c r="G61" i="1"/>
  <c r="G96" i="1"/>
  <c r="G57" i="1"/>
  <c r="G59" i="1"/>
  <c r="G60" i="1"/>
  <c r="G109" i="1"/>
  <c r="G56" i="1"/>
  <c r="G58" i="1"/>
  <c r="G55" i="1"/>
  <c r="G54" i="1"/>
  <c r="G47" i="1"/>
  <c r="G48" i="1"/>
  <c r="G49" i="1"/>
  <c r="G50" i="1"/>
  <c r="G46" i="1"/>
  <c r="G44" i="1"/>
  <c r="G42" i="1"/>
  <c r="G45" i="1"/>
  <c r="G14" i="1"/>
  <c r="G13" i="1"/>
  <c r="G95" i="1"/>
  <c r="G27" i="1"/>
  <c r="G26" i="1"/>
  <c r="G7" i="1"/>
  <c r="G6" i="1"/>
  <c r="G18" i="1"/>
  <c r="G17" i="1"/>
  <c r="G2" i="1"/>
  <c r="G71" i="1"/>
  <c r="G65" i="1"/>
  <c r="G64" i="1"/>
  <c r="G37" i="1"/>
  <c r="G25" i="1"/>
  <c r="G107" i="1"/>
  <c r="G33" i="1"/>
  <c r="G102" i="1"/>
  <c r="G100" i="1"/>
  <c r="G99" i="1"/>
  <c r="G4" i="1"/>
  <c r="G121" i="1" s="1"/>
  <c r="G5" i="1"/>
  <c r="G9" i="1"/>
  <c r="G108" i="1"/>
  <c r="G120" i="1"/>
  <c r="G12" i="1"/>
  <c r="G38" i="1"/>
  <c r="K22" i="1"/>
  <c r="K26" i="1"/>
</calcChain>
</file>

<file path=xl/sharedStrings.xml><?xml version="1.0" encoding="utf-8"?>
<sst xmlns="http://schemas.openxmlformats.org/spreadsheetml/2006/main" count="764" uniqueCount="282">
  <si>
    <t>lp</t>
  </si>
  <si>
    <t>nazwisko I imię</t>
  </si>
  <si>
    <t>płeć</t>
  </si>
  <si>
    <t>nazwa klubu</t>
  </si>
  <si>
    <t>kategoria</t>
  </si>
  <si>
    <t>dyscyplina</t>
  </si>
  <si>
    <t>punkty</t>
  </si>
  <si>
    <t>Generalna klasyfikacja końcowa</t>
  </si>
  <si>
    <t>Lubecka Zofia</t>
  </si>
  <si>
    <t>K</t>
  </si>
  <si>
    <t>Akademia Sportu i Karate w Warszawie</t>
  </si>
  <si>
    <t>MWD</t>
  </si>
  <si>
    <t>karate tradycyjne</t>
  </si>
  <si>
    <t>L.p.</t>
  </si>
  <si>
    <t>nazwa Klubu</t>
  </si>
  <si>
    <t>suma punktów</t>
  </si>
  <si>
    <t>Kwiatkowska Pola</t>
  </si>
  <si>
    <t>Gołębiewska Lidia</t>
  </si>
  <si>
    <t>1.</t>
  </si>
  <si>
    <t>Karate Klub Pruszków</t>
  </si>
  <si>
    <t>Francuz Kamila</t>
  </si>
  <si>
    <t>2.</t>
  </si>
  <si>
    <t>Karate Klub Sochaczew</t>
  </si>
  <si>
    <t>Skalski Filip</t>
  </si>
  <si>
    <t>M</t>
  </si>
  <si>
    <t>3.</t>
  </si>
  <si>
    <t>Mazowiecka Akademia Karate</t>
  </si>
  <si>
    <t>Wylanowski  Dominik</t>
  </si>
  <si>
    <t>4.</t>
  </si>
  <si>
    <t>Mazowieckie Stowarzyszenie Karate Tradycyjnego AI-DO</t>
  </si>
  <si>
    <t>Łysik Tadeusz</t>
  </si>
  <si>
    <t>5.</t>
  </si>
  <si>
    <t>Uczniowski Klub Karate Tradycyjnego "Praga-Południe"</t>
  </si>
  <si>
    <t>Romaniuk Jakub</t>
  </si>
  <si>
    <t>6.</t>
  </si>
  <si>
    <t>Warszawska Akademia Karate Tradycyjnego</t>
  </si>
  <si>
    <t>Łysik Stanisław</t>
  </si>
  <si>
    <t>7.</t>
  </si>
  <si>
    <t>Błaskiewicz Matylda</t>
  </si>
  <si>
    <t>8.</t>
  </si>
  <si>
    <t>Wiśniewski Dawid</t>
  </si>
  <si>
    <t>MWM</t>
  </si>
  <si>
    <t>9.</t>
  </si>
  <si>
    <t>Świostek Wioletta</t>
  </si>
  <si>
    <t>MWJm</t>
  </si>
  <si>
    <t>10.</t>
  </si>
  <si>
    <t>Skalski Jan</t>
  </si>
  <si>
    <t>…</t>
  </si>
  <si>
    <t>Tracz Natasza</t>
  </si>
  <si>
    <t>Suma</t>
  </si>
  <si>
    <t>Płonka Gustaw</t>
  </si>
  <si>
    <t>Miodszewska Anna</t>
  </si>
  <si>
    <t>Kowalski Maksymilian</t>
  </si>
  <si>
    <t>liczba - dzieci</t>
  </si>
  <si>
    <t xml:space="preserve">Kisiel Lena </t>
  </si>
  <si>
    <t>liczba - młodzik</t>
  </si>
  <si>
    <t>Kowalska Julia</t>
  </si>
  <si>
    <t>liczba - junior młodszy</t>
  </si>
  <si>
    <t>Małek Wojtek</t>
  </si>
  <si>
    <t>liczba - junior</t>
  </si>
  <si>
    <t>Herbaczyński Wiktor</t>
  </si>
  <si>
    <t>Kleshch Mark</t>
  </si>
  <si>
    <t>Brzeziński Wojciech</t>
  </si>
  <si>
    <t>liczba kobiet ogółem</t>
  </si>
  <si>
    <t>Flaszczyńska  Aleksandra</t>
  </si>
  <si>
    <t>liczba mężczyzn ogółem</t>
  </si>
  <si>
    <t>Plonka Jeremi</t>
  </si>
  <si>
    <t>Szcząchor  Antoni</t>
  </si>
  <si>
    <t>Kosiński Kacper</t>
  </si>
  <si>
    <t>Jaworska Natalia</t>
  </si>
  <si>
    <t>LEGENDA - kategoria wiekowa</t>
  </si>
  <si>
    <t>Markuszewska Natalia</t>
  </si>
  <si>
    <t>Mistrzostwa Warszawy Dzieci</t>
  </si>
  <si>
    <t>Mikołajczyk Amelia</t>
  </si>
  <si>
    <t>Mistrzostwa Warszawy Młodzików</t>
  </si>
  <si>
    <t>Regulski Oskar</t>
  </si>
  <si>
    <t>Mistrzostwa Warszawy Juniorów Młodszych</t>
  </si>
  <si>
    <t>MWJmł</t>
  </si>
  <si>
    <t>Klepaczewska Maja</t>
  </si>
  <si>
    <t>Mistrzostwa Warszawy Juniorów</t>
  </si>
  <si>
    <t>MWJ</t>
  </si>
  <si>
    <t>Zabrzygraj Natalia</t>
  </si>
  <si>
    <t>Wożnialis Zofia</t>
  </si>
  <si>
    <t>Pikiel Szymon</t>
  </si>
  <si>
    <t>Kalamon Maksym</t>
  </si>
  <si>
    <t>Zalisz Bartosz</t>
  </si>
  <si>
    <t>Malinowska Nadia</t>
  </si>
  <si>
    <t>Wróblewski Patryk</t>
  </si>
  <si>
    <t>Kogucik Maciej</t>
  </si>
  <si>
    <t>Koczeska Zofia</t>
  </si>
  <si>
    <t>Flaszczyńska  Małgorzata</t>
  </si>
  <si>
    <t>Jastrzębska Natalia</t>
  </si>
  <si>
    <t>Mrowiec Jakub</t>
  </si>
  <si>
    <t>Grajewski Piotr</t>
  </si>
  <si>
    <t>Wilk Wojciech</t>
  </si>
  <si>
    <t>Roszkowski Duszan</t>
  </si>
  <si>
    <t>Słowiński Antoni</t>
  </si>
  <si>
    <t xml:space="preserve">Dekert Jakub </t>
  </si>
  <si>
    <t>Brzeziński Stanisław</t>
  </si>
  <si>
    <t>Grobelny Brajan</t>
  </si>
  <si>
    <t>Flaszczyńska  Katarzyna</t>
  </si>
  <si>
    <t>k</t>
  </si>
  <si>
    <t xml:space="preserve">MWJ </t>
  </si>
  <si>
    <t>Łukasiewicz Dominika</t>
  </si>
  <si>
    <t>Koczeski Leon</t>
  </si>
  <si>
    <t>Marlęga Łukasz</t>
  </si>
  <si>
    <t>Wilczyński Adam</t>
  </si>
  <si>
    <t>Kępa Bartłomiej</t>
  </si>
  <si>
    <t>Turczyk Krzysztof</t>
  </si>
  <si>
    <t>Pęczkowski Karol</t>
  </si>
  <si>
    <t>Karolak Kamila</t>
  </si>
  <si>
    <t>Bryczek Jan</t>
  </si>
  <si>
    <t>Ołtarzewski Remigiusz</t>
  </si>
  <si>
    <t>Pełka Oliwia</t>
  </si>
  <si>
    <t>Kononowicz Lilianna</t>
  </si>
  <si>
    <t>Oltarzewski Franciszek</t>
  </si>
  <si>
    <t>Sobczak Patrycja</t>
  </si>
  <si>
    <t>Wilczyńska Patrycja</t>
  </si>
  <si>
    <t>Świątkowski Jakub</t>
  </si>
  <si>
    <t>Wilczyńska Weronika</t>
  </si>
  <si>
    <t>Kononowicz Maja</t>
  </si>
  <si>
    <t>Walczak Mikołaj</t>
  </si>
  <si>
    <t>Wyszkowska Karolina</t>
  </si>
  <si>
    <t>Kaliszewska Zuzanna</t>
  </si>
  <si>
    <t xml:space="preserve">Trochimiak Franciszek </t>
  </si>
  <si>
    <t>Dymowska Joanna</t>
  </si>
  <si>
    <t>Krzyżanowski Michał</t>
  </si>
  <si>
    <t>Dymowska Małgorzata</t>
  </si>
  <si>
    <t>Michalak Zofia</t>
  </si>
  <si>
    <t>Rutkowska Patrycja</t>
  </si>
  <si>
    <t>Zagańczyk Bartłomiej</t>
  </si>
  <si>
    <t>Dobosz  Szymon</t>
  </si>
  <si>
    <t>Szymańska Julia</t>
  </si>
  <si>
    <t>Kamiński Jakub</t>
  </si>
  <si>
    <t>Furczoń Łucja</t>
  </si>
  <si>
    <t>Domino Miron</t>
  </si>
  <si>
    <t>Sowa Hanna</t>
  </si>
  <si>
    <t>Ziółkowska Amelia</t>
  </si>
  <si>
    <t>Strumiłowska Karolina</t>
  </si>
  <si>
    <t>Kusztal Mateusz</t>
  </si>
  <si>
    <t>Łuczak Maciej</t>
  </si>
  <si>
    <t>Więckowska Amelia</t>
  </si>
  <si>
    <t>Butkiewicz Dariusz</t>
  </si>
  <si>
    <t>Zamorski Aleksander</t>
  </si>
  <si>
    <t>niezrzeszony</t>
  </si>
  <si>
    <t>Pawińska Karina</t>
  </si>
  <si>
    <t>Wożniakiewicz Jakub</t>
  </si>
  <si>
    <t>Fus Aleksander</t>
  </si>
  <si>
    <t>Borejko Karolina</t>
  </si>
  <si>
    <t>Klepaczewski Filip</t>
  </si>
  <si>
    <t>Dąbrowska Gabriela</t>
  </si>
  <si>
    <t>Korczyński Filip</t>
  </si>
  <si>
    <t>Chrustek Nina</t>
  </si>
  <si>
    <t>Grabiński Bartosz</t>
  </si>
  <si>
    <t>Bałdyga Milena</t>
  </si>
  <si>
    <t>Mazurkiewicz Oliwia</t>
  </si>
  <si>
    <t>Korociński Piotr</t>
  </si>
  <si>
    <t>Sosińska Julianna</t>
  </si>
  <si>
    <t>Pytlarczyk Maja</t>
  </si>
  <si>
    <t>Bodzon Joanna</t>
  </si>
  <si>
    <t xml:space="preserve">Paszkiewicz Emilia </t>
  </si>
  <si>
    <t>Sosiński Marcel</t>
  </si>
  <si>
    <t>Turyk Maksymilian</t>
  </si>
  <si>
    <t>Paszkiewicz Julia</t>
  </si>
  <si>
    <t>Pytlarczyk Maksymilian</t>
  </si>
  <si>
    <t>Warzocha Filip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</si>
  <si>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</si>
  <si>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</si>
  <si>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</si>
  <si>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</si>
  <si>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</si>
  <si>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</si>
  <si>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</si>
  <si>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</si>
  <si>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</si>
  <si>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</si>
  <si>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</si>
  <si>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</si>
  <si>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</si>
  <si>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</si>
  <si>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</si>
  <si>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</si>
  <si>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</si>
  <si>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</si>
  <si>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</si>
  <si>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</si>
  <si>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</si>
  <si>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</si>
  <si>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</si>
  <si>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</si>
  <si>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</si>
  <si>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</si>
  <si>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</si>
  <si>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</si>
  <si>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</si>
  <si>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</si>
  <si>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</si>
  <si>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</si>
  <si>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</si>
  <si>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</si>
  <si>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</si>
  <si>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</si>
  <si>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</si>
  <si>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</si>
  <si>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</si>
  <si>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</si>
  <si>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</si>
  <si>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</si>
  <si>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</si>
  <si>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</si>
  <si>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</si>
  <si>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</si>
  <si>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</si>
  <si>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</si>
  <si>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</si>
  <si>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</si>
  <si>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</si>
  <si>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</si>
  <si>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</si>
  <si>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</si>
  <si>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</si>
  <si>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</si>
  <si>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</si>
  <si>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</si>
  <si>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</si>
  <si>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</si>
  <si>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</si>
  <si>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</si>
  <si>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</si>
  <si>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</si>
  <si>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</si>
  <si>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</si>
  <si>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</si>
  <si>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</si>
  <si>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</si>
  <si>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</si>
  <si>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</si>
  <si>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</si>
  <si>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</si>
  <si>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</si>
  <si>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</si>
  <si>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</si>
  <si>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</si>
  <si>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</si>
  <si>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</si>
  <si>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</si>
  <si>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</si>
  <si>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</si>
  <si>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</si>
  <si>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</si>
  <si>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</si>
  <si>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</si>
  <si>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</si>
  <si>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</si>
  <si>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</si>
  <si>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</si>
  <si>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</si>
  <si>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</si>
  <si>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</si>
  <si>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</si>
  <si>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</si>
  <si>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</si>
  <si>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</si>
  <si>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</si>
  <si>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</si>
  <si>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</si>
  <si>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</si>
  <si>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</si>
  <si>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</si>
  <si>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</si>
  <si>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</si>
  <si>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</si>
  <si>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22*</t>
  </si>
  <si>
    <t>Świątkowski Krystian</t>
  </si>
  <si>
    <t>117.</t>
  </si>
  <si>
    <t>118.</t>
  </si>
  <si>
    <t>Kalmon Nikodem</t>
  </si>
  <si>
    <t>Mazowiecki Klub Karate Tradycyjnego "Nikobushi"</t>
  </si>
  <si>
    <t>Domino Juliusz</t>
  </si>
  <si>
    <t>Bodzon Emilia</t>
  </si>
  <si>
    <t>Mazowiecki Kub Karate Tradycyjnego "Nikobushi"</t>
  </si>
  <si>
    <t>2020 - statystyka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</si>
</sst>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,"/>
    <numFmt numFmtId="165" formatCode="#,##0\ ;[Red]\-#,##0,"/>
  </numFmts>
  <fonts count="10">
    <font>
      <sz val="10"/>
      <name val="Arial"/>
      <family val="2"/>
      <charset val="238"/>
    </font>
    <font>
      <sz val="10"/>
      <color indexed="8"/>
      <name val="Mang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CC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8"/>
      </right>
      <top style="thin">
        <color indexed="23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4" fillId="0" borderId="17" xfId="0" applyFont="1" applyBorder="1"/>
    <xf numFmtId="0" fontId="7" fillId="0" borderId="17" xfId="0" applyFont="1" applyBorder="1" applyAlignment="1">
      <alignment wrapText="1"/>
    </xf>
    <xf numFmtId="0" fontId="4" fillId="0" borderId="17" xfId="0" applyFont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4" fillId="0" borderId="18" xfId="0" applyFont="1" applyBorder="1"/>
    <xf numFmtId="164" fontId="4" fillId="0" borderId="19" xfId="0" applyNumberFormat="1" applyFont="1" applyBorder="1" applyAlignment="1">
      <alignment vertical="center"/>
    </xf>
    <xf numFmtId="0" fontId="6" fillId="5" borderId="20" xfId="0" applyFont="1" applyFill="1" applyBorder="1"/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4" fillId="0" borderId="0" xfId="0" applyFont="1" applyFill="1"/>
    <xf numFmtId="0" fontId="7" fillId="0" borderId="1" xfId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3">
    <cellStyle name="Excel Built-in Excel Built-in Excel Built-in Excel Built-in Normalny_Arkusz1" xfId="1"/>
    <cellStyle name="Nagłówek" xfId="2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pane ySplit="1" topLeftCell="A2" activePane="bottomLeft" state="frozen"/>
      <selection pane="bottomLeft" activeCell="K5" sqref="K5"/>
    </sheetView>
  </sheetViews>
  <sheetFormatPr defaultColWidth="11.5703125" defaultRowHeight="12"/>
  <cols>
    <col min="1" max="1" width="4.7109375" style="7" bestFit="1" customWidth="1"/>
    <col min="2" max="2" width="23.42578125" style="7" bestFit="1" customWidth="1"/>
    <col min="3" max="3" width="6.42578125" style="8" customWidth="1"/>
    <col min="4" max="4" width="45.7109375" style="8" bestFit="1" customWidth="1"/>
    <col min="5" max="5" width="10.7109375" style="8" customWidth="1"/>
    <col min="6" max="6" width="15.42578125" style="8" customWidth="1"/>
    <col min="7" max="7" width="7.85546875" style="8" customWidth="1"/>
    <col min="8" max="8" width="3.7109375" style="50" customWidth="1"/>
    <col min="9" max="9" width="4.42578125" style="7" bestFit="1" customWidth="1"/>
    <col min="10" max="10" width="45" style="7" customWidth="1"/>
    <col min="11" max="11" width="9.140625" style="7" customWidth="1"/>
    <col min="12" max="16384" width="11.5703125" style="7"/>
  </cols>
  <sheetData>
    <row r="1" spans="1:11">
      <c r="A1" s="45" t="s">
        <v>0</v>
      </c>
      <c r="B1" s="46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8" t="s">
        <v>6</v>
      </c>
      <c r="I1" s="58" t="s">
        <v>7</v>
      </c>
      <c r="J1" s="58"/>
      <c r="K1" s="59"/>
    </row>
    <row r="2" spans="1:11" ht="12.75" customHeight="1">
      <c r="A2" s="8" t="s">
        <v>18</v>
      </c>
      <c r="B2" s="7" t="s">
        <v>8</v>
      </c>
      <c r="C2" s="8" t="s">
        <v>9</v>
      </c>
      <c r="D2" s="9" t="s">
        <v>10</v>
      </c>
      <c r="E2" s="8" t="s">
        <v>11</v>
      </c>
      <c r="F2" s="8" t="s">
        <v>12</v>
      </c>
      <c r="G2" s="52">
        <f>3+0+0</f>
        <v>3</v>
      </c>
      <c r="I2" s="60" t="s">
        <v>13</v>
      </c>
      <c r="J2" s="61" t="s">
        <v>14</v>
      </c>
      <c r="K2" s="62" t="s">
        <v>15</v>
      </c>
    </row>
    <row r="3" spans="1:11">
      <c r="A3" s="8" t="s">
        <v>21</v>
      </c>
      <c r="B3" s="7" t="s">
        <v>16</v>
      </c>
      <c r="C3" s="8" t="s">
        <v>9</v>
      </c>
      <c r="D3" s="9" t="s">
        <v>10</v>
      </c>
      <c r="E3" s="8" t="s">
        <v>11</v>
      </c>
      <c r="F3" s="8" t="s">
        <v>12</v>
      </c>
      <c r="G3" s="52">
        <v>1</v>
      </c>
      <c r="I3" s="60"/>
      <c r="J3" s="61"/>
      <c r="K3" s="63"/>
    </row>
    <row r="4" spans="1:11">
      <c r="A4" s="8" t="s">
        <v>25</v>
      </c>
      <c r="B4" s="7" t="s">
        <v>17</v>
      </c>
      <c r="C4" s="8" t="s">
        <v>9</v>
      </c>
      <c r="D4" s="9" t="s">
        <v>10</v>
      </c>
      <c r="E4" s="8" t="s">
        <v>11</v>
      </c>
      <c r="F4" s="8" t="s">
        <v>12</v>
      </c>
      <c r="G4" s="52">
        <f>1+0</f>
        <v>1</v>
      </c>
      <c r="I4" s="10" t="s">
        <v>18</v>
      </c>
      <c r="J4" s="38" t="s">
        <v>19</v>
      </c>
      <c r="K4" s="42">
        <f>305-8</f>
        <v>297</v>
      </c>
    </row>
    <row r="5" spans="1:11">
      <c r="A5" s="8" t="s">
        <v>28</v>
      </c>
      <c r="B5" s="7" t="s">
        <v>20</v>
      </c>
      <c r="C5" s="8" t="s">
        <v>9</v>
      </c>
      <c r="D5" s="9" t="s">
        <v>10</v>
      </c>
      <c r="E5" s="8" t="s">
        <v>11</v>
      </c>
      <c r="F5" s="8" t="s">
        <v>12</v>
      </c>
      <c r="G5" s="52">
        <f>1+0</f>
        <v>1</v>
      </c>
      <c r="I5" s="11" t="s">
        <v>21</v>
      </c>
      <c r="J5" s="38" t="s">
        <v>32</v>
      </c>
      <c r="K5" s="42">
        <f>52+8</f>
        <v>60</v>
      </c>
    </row>
    <row r="6" spans="1:11">
      <c r="A6" s="8" t="s">
        <v>31</v>
      </c>
      <c r="B6" s="7" t="s">
        <v>23</v>
      </c>
      <c r="C6" s="8" t="s">
        <v>24</v>
      </c>
      <c r="D6" s="9" t="s">
        <v>10</v>
      </c>
      <c r="E6" s="8" t="s">
        <v>11</v>
      </c>
      <c r="F6" s="8" t="s">
        <v>12</v>
      </c>
      <c r="G6" s="52">
        <f>2+0+0</f>
        <v>2</v>
      </c>
      <c r="I6" s="11" t="s">
        <v>25</v>
      </c>
      <c r="J6" s="39" t="s">
        <v>10</v>
      </c>
      <c r="K6" s="42">
        <v>28.5</v>
      </c>
    </row>
    <row r="7" spans="1:11">
      <c r="A7" s="8" t="s">
        <v>34</v>
      </c>
      <c r="B7" s="7" t="s">
        <v>27</v>
      </c>
      <c r="C7" s="8" t="s">
        <v>24</v>
      </c>
      <c r="D7" s="9" t="s">
        <v>10</v>
      </c>
      <c r="E7" s="8" t="s">
        <v>11</v>
      </c>
      <c r="F7" s="8" t="s">
        <v>12</v>
      </c>
      <c r="G7" s="52">
        <f>1+0+0</f>
        <v>1</v>
      </c>
      <c r="I7" s="11" t="s">
        <v>28</v>
      </c>
      <c r="J7" s="38" t="s">
        <v>22</v>
      </c>
      <c r="K7" s="42">
        <v>26</v>
      </c>
    </row>
    <row r="8" spans="1:11">
      <c r="A8" s="8" t="s">
        <v>37</v>
      </c>
      <c r="B8" s="7" t="s">
        <v>30</v>
      </c>
      <c r="C8" s="8" t="s">
        <v>24</v>
      </c>
      <c r="D8" s="9" t="s">
        <v>10</v>
      </c>
      <c r="E8" s="8" t="s">
        <v>11</v>
      </c>
      <c r="F8" s="8" t="s">
        <v>12</v>
      </c>
      <c r="G8" s="52">
        <f>1-1</f>
        <v>0</v>
      </c>
      <c r="I8" s="11" t="s">
        <v>31</v>
      </c>
      <c r="J8" s="38" t="s">
        <v>29</v>
      </c>
      <c r="K8" s="42">
        <v>18</v>
      </c>
    </row>
    <row r="9" spans="1:11">
      <c r="A9" s="8" t="s">
        <v>39</v>
      </c>
      <c r="B9" s="7" t="s">
        <v>33</v>
      </c>
      <c r="C9" s="8" t="s">
        <v>24</v>
      </c>
      <c r="D9" s="9" t="s">
        <v>10</v>
      </c>
      <c r="E9" s="8" t="s">
        <v>11</v>
      </c>
      <c r="F9" s="8" t="s">
        <v>12</v>
      </c>
      <c r="G9" s="52">
        <f>1+0</f>
        <v>1</v>
      </c>
      <c r="I9" s="11" t="s">
        <v>34</v>
      </c>
      <c r="J9" s="38" t="s">
        <v>26</v>
      </c>
      <c r="K9" s="42">
        <v>14</v>
      </c>
    </row>
    <row r="10" spans="1:11">
      <c r="A10" s="8" t="s">
        <v>42</v>
      </c>
      <c r="B10" s="7" t="s">
        <v>36</v>
      </c>
      <c r="C10" s="8" t="s">
        <v>24</v>
      </c>
      <c r="D10" s="9" t="s">
        <v>10</v>
      </c>
      <c r="E10" s="8" t="s">
        <v>11</v>
      </c>
      <c r="F10" s="8" t="s">
        <v>12</v>
      </c>
      <c r="G10" s="52">
        <f>1+0</f>
        <v>1</v>
      </c>
      <c r="I10" s="11" t="s">
        <v>37</v>
      </c>
      <c r="J10" s="38" t="s">
        <v>35</v>
      </c>
      <c r="K10" s="42">
        <v>10</v>
      </c>
    </row>
    <row r="11" spans="1:11">
      <c r="A11" s="8" t="s">
        <v>45</v>
      </c>
      <c r="B11" s="7" t="s">
        <v>38</v>
      </c>
      <c r="C11" s="8" t="s">
        <v>9</v>
      </c>
      <c r="D11" s="9" t="s">
        <v>10</v>
      </c>
      <c r="E11" s="8" t="s">
        <v>11</v>
      </c>
      <c r="F11" s="8" t="s">
        <v>12</v>
      </c>
      <c r="G11" s="52">
        <f>1.5</f>
        <v>1.5</v>
      </c>
      <c r="I11" s="11" t="s">
        <v>39</v>
      </c>
      <c r="J11" s="38" t="s">
        <v>144</v>
      </c>
      <c r="K11" s="42">
        <v>6.5</v>
      </c>
    </row>
    <row r="12" spans="1:11">
      <c r="A12" s="8" t="s">
        <v>166</v>
      </c>
      <c r="B12" s="12" t="s">
        <v>40</v>
      </c>
      <c r="C12" s="8" t="s">
        <v>24</v>
      </c>
      <c r="D12" s="12" t="s">
        <v>10</v>
      </c>
      <c r="E12" s="8" t="s">
        <v>41</v>
      </c>
      <c r="F12" s="8" t="s">
        <v>12</v>
      </c>
      <c r="G12" s="52">
        <f>2</f>
        <v>2</v>
      </c>
      <c r="I12" s="11" t="s">
        <v>42</v>
      </c>
      <c r="J12" s="38" t="s">
        <v>280</v>
      </c>
      <c r="K12" s="42">
        <v>4</v>
      </c>
    </row>
    <row r="13" spans="1:11">
      <c r="A13" s="8" t="s">
        <v>167</v>
      </c>
      <c r="B13" s="7" t="s">
        <v>43</v>
      </c>
      <c r="C13" s="13" t="s">
        <v>9</v>
      </c>
      <c r="D13" s="9" t="s">
        <v>10</v>
      </c>
      <c r="E13" s="8" t="s">
        <v>44</v>
      </c>
      <c r="F13" s="8" t="s">
        <v>12</v>
      </c>
      <c r="G13" s="52">
        <f>0+0</f>
        <v>0</v>
      </c>
      <c r="I13" s="11" t="s">
        <v>45</v>
      </c>
      <c r="J13" s="38"/>
      <c r="K13" s="43"/>
    </row>
    <row r="14" spans="1:11">
      <c r="A14" s="8" t="s">
        <v>168</v>
      </c>
      <c r="B14" s="7" t="s">
        <v>46</v>
      </c>
      <c r="C14" s="8" t="s">
        <v>24</v>
      </c>
      <c r="D14" s="9" t="s">
        <v>10</v>
      </c>
      <c r="E14" s="8" t="s">
        <v>44</v>
      </c>
      <c r="F14" s="8" t="s">
        <v>12</v>
      </c>
      <c r="G14" s="52">
        <f>9+5</f>
        <v>14</v>
      </c>
      <c r="I14" s="14" t="s">
        <v>47</v>
      </c>
      <c r="J14" s="40"/>
      <c r="K14" s="44"/>
    </row>
    <row r="15" spans="1:11">
      <c r="A15" s="8" t="s">
        <v>169</v>
      </c>
      <c r="B15" s="7" t="s">
        <v>48</v>
      </c>
      <c r="C15" s="8" t="s">
        <v>9</v>
      </c>
      <c r="D15" s="9" t="s">
        <v>19</v>
      </c>
      <c r="E15" s="8" t="s">
        <v>11</v>
      </c>
      <c r="F15" s="8" t="s">
        <v>12</v>
      </c>
      <c r="G15" s="52">
        <v>1</v>
      </c>
      <c r="I15" s="15"/>
      <c r="J15" s="16" t="s">
        <v>49</v>
      </c>
      <c r="K15" s="41">
        <f>SUM(K4:K14)</f>
        <v>464</v>
      </c>
    </row>
    <row r="16" spans="1:11">
      <c r="A16" s="8" t="s">
        <v>170</v>
      </c>
      <c r="B16" s="7" t="s">
        <v>50</v>
      </c>
      <c r="C16" s="8" t="s">
        <v>24</v>
      </c>
      <c r="D16" s="9" t="s">
        <v>19</v>
      </c>
      <c r="E16" s="8" t="s">
        <v>11</v>
      </c>
      <c r="F16" s="8" t="s">
        <v>12</v>
      </c>
      <c r="G16" s="52">
        <v>2</v>
      </c>
      <c r="I16" s="15"/>
      <c r="J16" s="17"/>
      <c r="K16" s="18"/>
    </row>
    <row r="17" spans="1:11">
      <c r="A17" s="8" t="s">
        <v>171</v>
      </c>
      <c r="B17" s="7" t="s">
        <v>51</v>
      </c>
      <c r="C17" s="8" t="s">
        <v>9</v>
      </c>
      <c r="D17" s="9" t="s">
        <v>19</v>
      </c>
      <c r="E17" s="8" t="s">
        <v>11</v>
      </c>
      <c r="F17" s="8" t="s">
        <v>12</v>
      </c>
      <c r="G17" s="52">
        <f>2+0</f>
        <v>2</v>
      </c>
      <c r="I17" s="15"/>
      <c r="J17" s="58" t="s">
        <v>281</v>
      </c>
      <c r="K17" s="58"/>
    </row>
    <row r="18" spans="1:11">
      <c r="A18" s="8" t="s">
        <v>172</v>
      </c>
      <c r="B18" s="7" t="s">
        <v>52</v>
      </c>
      <c r="C18" s="8" t="s">
        <v>24</v>
      </c>
      <c r="D18" s="9" t="s">
        <v>19</v>
      </c>
      <c r="E18" s="8" t="s">
        <v>11</v>
      </c>
      <c r="F18" s="8" t="s">
        <v>12</v>
      </c>
      <c r="G18" s="52">
        <f>3+0</f>
        <v>3</v>
      </c>
      <c r="I18" s="15"/>
      <c r="J18" s="19" t="s">
        <v>53</v>
      </c>
      <c r="K18" s="51">
        <v>63</v>
      </c>
    </row>
    <row r="19" spans="1:11">
      <c r="A19" s="8" t="s">
        <v>173</v>
      </c>
      <c r="B19" s="7" t="s">
        <v>54</v>
      </c>
      <c r="C19" s="8" t="s">
        <v>9</v>
      </c>
      <c r="D19" s="9" t="s">
        <v>19</v>
      </c>
      <c r="E19" s="8" t="s">
        <v>11</v>
      </c>
      <c r="F19" s="8" t="s">
        <v>12</v>
      </c>
      <c r="G19" s="52">
        <f>3+2</f>
        <v>5</v>
      </c>
      <c r="I19" s="15"/>
      <c r="J19" s="20" t="s">
        <v>55</v>
      </c>
      <c r="K19" s="21">
        <v>30</v>
      </c>
    </row>
    <row r="20" spans="1:11">
      <c r="A20" s="8" t="s">
        <v>174</v>
      </c>
      <c r="B20" s="7" t="s">
        <v>56</v>
      </c>
      <c r="C20" s="8" t="s">
        <v>9</v>
      </c>
      <c r="D20" s="9" t="s">
        <v>19</v>
      </c>
      <c r="E20" s="8" t="s">
        <v>11</v>
      </c>
      <c r="F20" s="8" t="s">
        <v>12</v>
      </c>
      <c r="G20" s="52">
        <v>2</v>
      </c>
      <c r="I20" s="15"/>
      <c r="J20" s="20" t="s">
        <v>57</v>
      </c>
      <c r="K20" s="21">
        <v>14</v>
      </c>
    </row>
    <row r="21" spans="1:11">
      <c r="A21" s="8" t="s">
        <v>175</v>
      </c>
      <c r="B21" s="7" t="s">
        <v>58</v>
      </c>
      <c r="C21" s="8" t="s">
        <v>24</v>
      </c>
      <c r="D21" s="9" t="s">
        <v>19</v>
      </c>
      <c r="E21" s="8" t="s">
        <v>11</v>
      </c>
      <c r="F21" s="8" t="s">
        <v>12</v>
      </c>
      <c r="G21" s="52">
        <f>3+2</f>
        <v>5</v>
      </c>
      <c r="I21" s="15"/>
      <c r="J21" s="22" t="s">
        <v>59</v>
      </c>
      <c r="K21" s="23">
        <v>11</v>
      </c>
    </row>
    <row r="22" spans="1:11">
      <c r="A22" s="8" t="s">
        <v>176</v>
      </c>
      <c r="B22" s="7" t="s">
        <v>60</v>
      </c>
      <c r="C22" s="8" t="s">
        <v>24</v>
      </c>
      <c r="D22" s="9" t="s">
        <v>19</v>
      </c>
      <c r="E22" s="8" t="s">
        <v>11</v>
      </c>
      <c r="F22" s="8" t="s">
        <v>12</v>
      </c>
      <c r="G22" s="52">
        <v>2</v>
      </c>
      <c r="I22" s="15"/>
      <c r="J22" s="16" t="s">
        <v>49</v>
      </c>
      <c r="K22" s="24">
        <f>SUM(K18:K21)</f>
        <v>118</v>
      </c>
    </row>
    <row r="23" spans="1:11">
      <c r="A23" s="8" t="s">
        <v>177</v>
      </c>
      <c r="B23" s="7" t="s">
        <v>61</v>
      </c>
      <c r="C23" s="8" t="s">
        <v>24</v>
      </c>
      <c r="D23" s="9" t="s">
        <v>19</v>
      </c>
      <c r="E23" s="8" t="s">
        <v>11</v>
      </c>
      <c r="F23" s="8" t="s">
        <v>12</v>
      </c>
      <c r="G23" s="52">
        <v>1</v>
      </c>
      <c r="I23" s="15"/>
      <c r="J23" s="25"/>
      <c r="K23" s="26"/>
    </row>
    <row r="24" spans="1:11">
      <c r="A24" s="8" t="s">
        <v>178</v>
      </c>
      <c r="B24" s="7" t="s">
        <v>62</v>
      </c>
      <c r="C24" s="8" t="s">
        <v>24</v>
      </c>
      <c r="D24" s="9" t="s">
        <v>19</v>
      </c>
      <c r="E24" s="8" t="s">
        <v>11</v>
      </c>
      <c r="F24" s="8" t="s">
        <v>12</v>
      </c>
      <c r="G24" s="52">
        <v>1</v>
      </c>
      <c r="I24" s="15"/>
      <c r="J24" s="27" t="s">
        <v>63</v>
      </c>
      <c r="K24" s="28">
        <v>54</v>
      </c>
    </row>
    <row r="25" spans="1:11">
      <c r="A25" s="8" t="s">
        <v>179</v>
      </c>
      <c r="B25" s="7" t="s">
        <v>64</v>
      </c>
      <c r="C25" s="8" t="s">
        <v>9</v>
      </c>
      <c r="D25" s="9" t="s">
        <v>19</v>
      </c>
      <c r="E25" s="8" t="s">
        <v>11</v>
      </c>
      <c r="F25" s="8" t="s">
        <v>12</v>
      </c>
      <c r="G25" s="52">
        <f>0</f>
        <v>0</v>
      </c>
      <c r="I25" s="15"/>
      <c r="J25" s="29" t="s">
        <v>65</v>
      </c>
      <c r="K25" s="30">
        <v>64</v>
      </c>
    </row>
    <row r="26" spans="1:11">
      <c r="A26" s="8" t="s">
        <v>180</v>
      </c>
      <c r="B26" s="7" t="s">
        <v>66</v>
      </c>
      <c r="C26" s="8" t="s">
        <v>24</v>
      </c>
      <c r="D26" s="9" t="s">
        <v>19</v>
      </c>
      <c r="E26" s="8" t="s">
        <v>11</v>
      </c>
      <c r="F26" s="8" t="s">
        <v>12</v>
      </c>
      <c r="G26" s="52">
        <f>3+0</f>
        <v>3</v>
      </c>
      <c r="I26" s="15"/>
      <c r="J26" s="16" t="s">
        <v>49</v>
      </c>
      <c r="K26" s="24">
        <f>SUM(K24:K25)</f>
        <v>118</v>
      </c>
    </row>
    <row r="27" spans="1:11">
      <c r="A27" s="8" t="s">
        <v>181</v>
      </c>
      <c r="B27" s="7" t="s">
        <v>67</v>
      </c>
      <c r="C27" s="8" t="s">
        <v>24</v>
      </c>
      <c r="D27" s="9" t="s">
        <v>19</v>
      </c>
      <c r="E27" s="8" t="s">
        <v>11</v>
      </c>
      <c r="F27" s="8" t="s">
        <v>12</v>
      </c>
      <c r="G27" s="52">
        <f>2+0+0</f>
        <v>2</v>
      </c>
      <c r="I27" s="15"/>
      <c r="J27" s="31"/>
      <c r="K27" s="31"/>
    </row>
    <row r="28" spans="1:11">
      <c r="A28" s="8" t="s">
        <v>182</v>
      </c>
      <c r="B28" s="7" t="s">
        <v>68</v>
      </c>
      <c r="C28" s="8" t="s">
        <v>24</v>
      </c>
      <c r="D28" s="9" t="s">
        <v>19</v>
      </c>
      <c r="E28" s="8" t="s">
        <v>11</v>
      </c>
      <c r="F28" s="8" t="s">
        <v>12</v>
      </c>
      <c r="G28" s="52">
        <v>1</v>
      </c>
      <c r="I28" s="15"/>
      <c r="J28" s="31"/>
      <c r="K28" s="31"/>
    </row>
    <row r="29" spans="1:11">
      <c r="A29" s="8" t="s">
        <v>183</v>
      </c>
      <c r="B29" s="7" t="s">
        <v>69</v>
      </c>
      <c r="C29" s="8" t="s">
        <v>9</v>
      </c>
      <c r="D29" s="9" t="s">
        <v>19</v>
      </c>
      <c r="E29" s="8" t="s">
        <v>41</v>
      </c>
      <c r="F29" s="8" t="s">
        <v>12</v>
      </c>
      <c r="G29" s="52">
        <v>6</v>
      </c>
      <c r="I29" s="15"/>
      <c r="J29" s="57" t="s">
        <v>70</v>
      </c>
      <c r="K29" s="57"/>
    </row>
    <row r="30" spans="1:11">
      <c r="A30" s="8" t="s">
        <v>184</v>
      </c>
      <c r="B30" s="7" t="s">
        <v>71</v>
      </c>
      <c r="C30" s="8" t="s">
        <v>9</v>
      </c>
      <c r="D30" s="9" t="s">
        <v>19</v>
      </c>
      <c r="E30" s="8" t="s">
        <v>41</v>
      </c>
      <c r="F30" s="8" t="s">
        <v>12</v>
      </c>
      <c r="G30" s="52">
        <v>5</v>
      </c>
      <c r="I30" s="15"/>
      <c r="J30" s="32" t="s">
        <v>72</v>
      </c>
      <c r="K30" s="33" t="s">
        <v>11</v>
      </c>
    </row>
    <row r="31" spans="1:11">
      <c r="A31" s="8" t="s">
        <v>185</v>
      </c>
      <c r="B31" s="7" t="s">
        <v>73</v>
      </c>
      <c r="C31" s="8" t="s">
        <v>9</v>
      </c>
      <c r="D31" s="9" t="s">
        <v>19</v>
      </c>
      <c r="E31" s="8" t="s">
        <v>41</v>
      </c>
      <c r="F31" s="8" t="s">
        <v>12</v>
      </c>
      <c r="G31" s="52">
        <v>0</v>
      </c>
      <c r="I31" s="15"/>
      <c r="J31" s="34" t="s">
        <v>74</v>
      </c>
      <c r="K31" s="35" t="s">
        <v>41</v>
      </c>
    </row>
    <row r="32" spans="1:11">
      <c r="A32" s="8" t="s">
        <v>186</v>
      </c>
      <c r="B32" s="7" t="s">
        <v>75</v>
      </c>
      <c r="C32" s="8" t="s">
        <v>24</v>
      </c>
      <c r="D32" s="9" t="s">
        <v>19</v>
      </c>
      <c r="E32" s="8" t="s">
        <v>41</v>
      </c>
      <c r="F32" s="8" t="s">
        <v>12</v>
      </c>
      <c r="G32" s="52">
        <v>0</v>
      </c>
      <c r="I32" s="15"/>
      <c r="J32" s="34" t="s">
        <v>76</v>
      </c>
      <c r="K32" s="35" t="s">
        <v>77</v>
      </c>
    </row>
    <row r="33" spans="1:11">
      <c r="A33" s="8" t="s">
        <v>187</v>
      </c>
      <c r="B33" s="7" t="s">
        <v>78</v>
      </c>
      <c r="C33" s="8" t="s">
        <v>9</v>
      </c>
      <c r="D33" s="9" t="s">
        <v>32</v>
      </c>
      <c r="E33" s="8" t="s">
        <v>41</v>
      </c>
      <c r="F33" s="8" t="s">
        <v>12</v>
      </c>
      <c r="G33" s="52">
        <f>6+2</f>
        <v>8</v>
      </c>
      <c r="I33" s="15"/>
      <c r="J33" s="36" t="s">
        <v>79</v>
      </c>
      <c r="K33" s="37" t="s">
        <v>80</v>
      </c>
    </row>
    <row r="34" spans="1:11">
      <c r="A34" s="8" t="s">
        <v>188</v>
      </c>
      <c r="B34" s="53" t="s">
        <v>81</v>
      </c>
      <c r="C34" s="52" t="s">
        <v>9</v>
      </c>
      <c r="D34" s="53" t="s">
        <v>19</v>
      </c>
      <c r="E34" s="52" t="s">
        <v>41</v>
      </c>
      <c r="F34" s="52" t="s">
        <v>12</v>
      </c>
      <c r="G34" s="52">
        <f>3+0+0</f>
        <v>3</v>
      </c>
    </row>
    <row r="35" spans="1:11">
      <c r="A35" s="8" t="s">
        <v>189</v>
      </c>
      <c r="B35" s="53" t="s">
        <v>82</v>
      </c>
      <c r="C35" s="52" t="s">
        <v>9</v>
      </c>
      <c r="D35" s="53" t="s">
        <v>19</v>
      </c>
      <c r="E35" s="52" t="s">
        <v>41</v>
      </c>
      <c r="F35" s="52" t="s">
        <v>12</v>
      </c>
      <c r="G35" s="52">
        <f>1+0+2.5</f>
        <v>3.5</v>
      </c>
    </row>
    <row r="36" spans="1:11">
      <c r="A36" s="8" t="s">
        <v>190</v>
      </c>
      <c r="B36" s="53" t="s">
        <v>83</v>
      </c>
      <c r="C36" s="52" t="s">
        <v>24</v>
      </c>
      <c r="D36" s="53" t="s">
        <v>19</v>
      </c>
      <c r="E36" s="52" t="s">
        <v>41</v>
      </c>
      <c r="F36" s="52" t="s">
        <v>12</v>
      </c>
      <c r="G36" s="52">
        <f>6+0+2.5</f>
        <v>8.5</v>
      </c>
    </row>
    <row r="37" spans="1:11">
      <c r="A37" s="8" t="s">
        <v>191</v>
      </c>
      <c r="B37" s="53" t="s">
        <v>84</v>
      </c>
      <c r="C37" s="52" t="s">
        <v>24</v>
      </c>
      <c r="D37" s="53" t="s">
        <v>19</v>
      </c>
      <c r="E37" s="52" t="s">
        <v>41</v>
      </c>
      <c r="F37" s="52" t="s">
        <v>12</v>
      </c>
      <c r="G37" s="52">
        <f>0</f>
        <v>0</v>
      </c>
    </row>
    <row r="38" spans="1:11">
      <c r="A38" s="8" t="s">
        <v>192</v>
      </c>
      <c r="B38" s="53" t="s">
        <v>85</v>
      </c>
      <c r="C38" s="52" t="s">
        <v>24</v>
      </c>
      <c r="D38" s="53" t="s">
        <v>19</v>
      </c>
      <c r="E38" s="52" t="s">
        <v>41</v>
      </c>
      <c r="F38" s="52" t="s">
        <v>12</v>
      </c>
      <c r="G38" s="52">
        <f>2</f>
        <v>2</v>
      </c>
    </row>
    <row r="39" spans="1:11">
      <c r="A39" s="8" t="s">
        <v>193</v>
      </c>
      <c r="B39" s="53" t="s">
        <v>86</v>
      </c>
      <c r="C39" s="52" t="s">
        <v>9</v>
      </c>
      <c r="D39" s="53" t="s">
        <v>19</v>
      </c>
      <c r="E39" s="52" t="s">
        <v>41</v>
      </c>
      <c r="F39" s="52" t="s">
        <v>12</v>
      </c>
      <c r="G39" s="52">
        <f>0+3</f>
        <v>3</v>
      </c>
    </row>
    <row r="40" spans="1:11">
      <c r="A40" s="8" t="s">
        <v>194</v>
      </c>
      <c r="B40" s="53" t="s">
        <v>87</v>
      </c>
      <c r="C40" s="52" t="s">
        <v>24</v>
      </c>
      <c r="D40" s="53" t="s">
        <v>19</v>
      </c>
      <c r="E40" s="52" t="s">
        <v>41</v>
      </c>
      <c r="F40" s="52" t="s">
        <v>12</v>
      </c>
      <c r="G40" s="52">
        <f>6+3</f>
        <v>9</v>
      </c>
    </row>
    <row r="41" spans="1:11">
      <c r="A41" s="8" t="s">
        <v>195</v>
      </c>
      <c r="B41" s="53" t="s">
        <v>88</v>
      </c>
      <c r="C41" s="52" t="s">
        <v>24</v>
      </c>
      <c r="D41" s="53" t="s">
        <v>19</v>
      </c>
      <c r="E41" s="52" t="s">
        <v>41</v>
      </c>
      <c r="F41" s="52" t="s">
        <v>12</v>
      </c>
      <c r="G41" s="52">
        <v>4</v>
      </c>
    </row>
    <row r="42" spans="1:11">
      <c r="A42" s="8" t="s">
        <v>196</v>
      </c>
      <c r="B42" s="54" t="s">
        <v>89</v>
      </c>
      <c r="C42" s="55" t="s">
        <v>9</v>
      </c>
      <c r="D42" s="56" t="s">
        <v>19</v>
      </c>
      <c r="E42" s="52" t="s">
        <v>44</v>
      </c>
      <c r="F42" s="52" t="s">
        <v>12</v>
      </c>
      <c r="G42" s="52">
        <f>9+7+(6-6)</f>
        <v>16</v>
      </c>
    </row>
    <row r="43" spans="1:11">
      <c r="A43" s="8"/>
      <c r="B43" s="54" t="s">
        <v>81</v>
      </c>
      <c r="C43" s="55" t="s">
        <v>9</v>
      </c>
      <c r="D43" s="56" t="s">
        <v>19</v>
      </c>
      <c r="E43" s="52" t="s">
        <v>44</v>
      </c>
      <c r="F43" s="52" t="s">
        <v>12</v>
      </c>
      <c r="G43" s="52" t="s">
        <v>272</v>
      </c>
    </row>
    <row r="44" spans="1:11">
      <c r="A44" s="8" t="s">
        <v>197</v>
      </c>
      <c r="B44" s="54" t="s">
        <v>90</v>
      </c>
      <c r="C44" s="55" t="s">
        <v>9</v>
      </c>
      <c r="D44" s="56" t="s">
        <v>19</v>
      </c>
      <c r="E44" s="52" t="s">
        <v>44</v>
      </c>
      <c r="F44" s="52" t="s">
        <v>12</v>
      </c>
      <c r="G44" s="52">
        <f>(6-6)+9+7</f>
        <v>16</v>
      </c>
    </row>
    <row r="45" spans="1:11">
      <c r="A45" s="8" t="s">
        <v>198</v>
      </c>
      <c r="B45" s="54" t="s">
        <v>91</v>
      </c>
      <c r="C45" s="55" t="s">
        <v>9</v>
      </c>
      <c r="D45" s="56" t="s">
        <v>19</v>
      </c>
      <c r="E45" s="52" t="s">
        <v>44</v>
      </c>
      <c r="F45" s="52" t="s">
        <v>12</v>
      </c>
      <c r="G45" s="52">
        <f>5+4+0</f>
        <v>9</v>
      </c>
    </row>
    <row r="46" spans="1:11">
      <c r="A46" s="8" t="s">
        <v>199</v>
      </c>
      <c r="B46" s="7" t="s">
        <v>92</v>
      </c>
      <c r="C46" s="8" t="s">
        <v>24</v>
      </c>
      <c r="D46" s="9" t="s">
        <v>19</v>
      </c>
      <c r="E46" s="8" t="s">
        <v>44</v>
      </c>
      <c r="F46" s="8" t="s">
        <v>12</v>
      </c>
      <c r="G46" s="52">
        <f>(7-7)+9+9</f>
        <v>18</v>
      </c>
    </row>
    <row r="47" spans="1:11">
      <c r="A47" s="8" t="s">
        <v>200</v>
      </c>
      <c r="B47" s="7" t="s">
        <v>93</v>
      </c>
      <c r="C47" s="8" t="s">
        <v>24</v>
      </c>
      <c r="D47" s="9" t="s">
        <v>19</v>
      </c>
      <c r="E47" s="8" t="s">
        <v>44</v>
      </c>
      <c r="F47" s="8" t="s">
        <v>12</v>
      </c>
      <c r="G47" s="52">
        <f>6+0+0</f>
        <v>6</v>
      </c>
    </row>
    <row r="48" spans="1:11">
      <c r="A48" s="8" t="s">
        <v>201</v>
      </c>
      <c r="B48" s="7" t="s">
        <v>94</v>
      </c>
      <c r="C48" s="8" t="s">
        <v>24</v>
      </c>
      <c r="D48" s="9" t="s">
        <v>19</v>
      </c>
      <c r="E48" s="8" t="s">
        <v>44</v>
      </c>
      <c r="F48" s="8" t="s">
        <v>12</v>
      </c>
      <c r="G48" s="52">
        <f>5+7+(5-5)</f>
        <v>12</v>
      </c>
    </row>
    <row r="49" spans="1:7">
      <c r="A49" s="8" t="s">
        <v>202</v>
      </c>
      <c r="B49" s="7" t="s">
        <v>95</v>
      </c>
      <c r="C49" s="8" t="s">
        <v>24</v>
      </c>
      <c r="D49" s="9" t="s">
        <v>19</v>
      </c>
      <c r="E49" s="8" t="s">
        <v>44</v>
      </c>
      <c r="F49" s="8" t="s">
        <v>12</v>
      </c>
      <c r="G49" s="52">
        <f>(4-4)+6+6</f>
        <v>12</v>
      </c>
    </row>
    <row r="50" spans="1:7">
      <c r="A50" s="8" t="s">
        <v>203</v>
      </c>
      <c r="B50" s="7" t="s">
        <v>96</v>
      </c>
      <c r="C50" s="8" t="s">
        <v>24</v>
      </c>
      <c r="D50" s="9" t="s">
        <v>19</v>
      </c>
      <c r="E50" s="8" t="s">
        <v>44</v>
      </c>
      <c r="F50" s="8" t="s">
        <v>12</v>
      </c>
      <c r="G50" s="52">
        <f>(3-3)+4+7</f>
        <v>11</v>
      </c>
    </row>
    <row r="51" spans="1:7">
      <c r="A51" s="8" t="s">
        <v>204</v>
      </c>
      <c r="B51" s="7" t="s">
        <v>97</v>
      </c>
      <c r="C51" s="8" t="s">
        <v>24</v>
      </c>
      <c r="D51" s="9" t="s">
        <v>19</v>
      </c>
      <c r="E51" s="8" t="s">
        <v>44</v>
      </c>
      <c r="F51" s="8" t="s">
        <v>12</v>
      </c>
      <c r="G51" s="52">
        <v>2</v>
      </c>
    </row>
    <row r="52" spans="1:7">
      <c r="A52" s="8" t="s">
        <v>205</v>
      </c>
      <c r="B52" s="7" t="s">
        <v>98</v>
      </c>
      <c r="C52" s="8" t="s">
        <v>24</v>
      </c>
      <c r="D52" s="9" t="s">
        <v>19</v>
      </c>
      <c r="E52" s="8" t="s">
        <v>44</v>
      </c>
      <c r="F52" s="8" t="s">
        <v>12</v>
      </c>
      <c r="G52" s="52">
        <v>1</v>
      </c>
    </row>
    <row r="53" spans="1:7">
      <c r="A53" s="8" t="s">
        <v>206</v>
      </c>
      <c r="B53" s="7" t="s">
        <v>99</v>
      </c>
      <c r="C53" s="8" t="s">
        <v>24</v>
      </c>
      <c r="D53" s="9" t="s">
        <v>19</v>
      </c>
      <c r="E53" s="8" t="s">
        <v>44</v>
      </c>
      <c r="F53" s="8" t="s">
        <v>12</v>
      </c>
      <c r="G53" s="52">
        <v>0</v>
      </c>
    </row>
    <row r="54" spans="1:7">
      <c r="A54" s="8" t="s">
        <v>207</v>
      </c>
      <c r="B54" s="7" t="s">
        <v>100</v>
      </c>
      <c r="C54" s="8" t="s">
        <v>101</v>
      </c>
      <c r="D54" s="9" t="s">
        <v>19</v>
      </c>
      <c r="E54" s="8" t="s">
        <v>102</v>
      </c>
      <c r="F54" s="8" t="s">
        <v>12</v>
      </c>
      <c r="G54" s="52">
        <f>10+0+0</f>
        <v>10</v>
      </c>
    </row>
    <row r="55" spans="1:7">
      <c r="A55" s="8" t="s">
        <v>208</v>
      </c>
      <c r="B55" s="7" t="s">
        <v>103</v>
      </c>
      <c r="C55" s="8" t="s">
        <v>101</v>
      </c>
      <c r="D55" s="9" t="s">
        <v>19</v>
      </c>
      <c r="E55" s="8" t="s">
        <v>102</v>
      </c>
      <c r="F55" s="8" t="s">
        <v>12</v>
      </c>
      <c r="G55" s="52">
        <f>0+0+0</f>
        <v>0</v>
      </c>
    </row>
    <row r="56" spans="1:7">
      <c r="A56" s="8" t="s">
        <v>209</v>
      </c>
      <c r="B56" s="7" t="s">
        <v>104</v>
      </c>
      <c r="C56" s="8" t="s">
        <v>24</v>
      </c>
      <c r="D56" s="9" t="s">
        <v>19</v>
      </c>
      <c r="E56" s="8" t="s">
        <v>102</v>
      </c>
      <c r="F56" s="8" t="s">
        <v>12</v>
      </c>
      <c r="G56" s="52">
        <f>12+10+10</f>
        <v>32</v>
      </c>
    </row>
    <row r="57" spans="1:7">
      <c r="A57" s="8" t="s">
        <v>210</v>
      </c>
      <c r="B57" s="7" t="s">
        <v>105</v>
      </c>
      <c r="C57" s="8" t="s">
        <v>24</v>
      </c>
      <c r="D57" s="9" t="s">
        <v>19</v>
      </c>
      <c r="E57" s="8" t="s">
        <v>102</v>
      </c>
      <c r="F57" s="8" t="s">
        <v>12</v>
      </c>
      <c r="G57" s="52">
        <f>10+8+3</f>
        <v>21</v>
      </c>
    </row>
    <row r="58" spans="1:7">
      <c r="A58" s="8" t="s">
        <v>211</v>
      </c>
      <c r="B58" s="7" t="s">
        <v>106</v>
      </c>
      <c r="C58" s="8" t="s">
        <v>24</v>
      </c>
      <c r="D58" s="9" t="s">
        <v>19</v>
      </c>
      <c r="E58" s="8" t="s">
        <v>102</v>
      </c>
      <c r="F58" s="8" t="s">
        <v>12</v>
      </c>
      <c r="G58" s="52">
        <f>8+12+12</f>
        <v>32</v>
      </c>
    </row>
    <row r="59" spans="1:7">
      <c r="A59" s="8" t="s">
        <v>212</v>
      </c>
      <c r="B59" s="7" t="s">
        <v>107</v>
      </c>
      <c r="C59" s="8" t="s">
        <v>24</v>
      </c>
      <c r="D59" s="9" t="s">
        <v>19</v>
      </c>
      <c r="E59" s="8" t="s">
        <v>102</v>
      </c>
      <c r="F59" s="8" t="s">
        <v>12</v>
      </c>
      <c r="G59" s="52">
        <f>4+6+4</f>
        <v>14</v>
      </c>
    </row>
    <row r="60" spans="1:7">
      <c r="A60" s="8" t="s">
        <v>213</v>
      </c>
      <c r="B60" s="7" t="s">
        <v>108</v>
      </c>
      <c r="C60" s="8" t="s">
        <v>24</v>
      </c>
      <c r="D60" s="9" t="s">
        <v>19</v>
      </c>
      <c r="E60" s="8" t="s">
        <v>102</v>
      </c>
      <c r="F60" s="8" t="s">
        <v>12</v>
      </c>
      <c r="G60" s="52">
        <f>3+0+6</f>
        <v>9</v>
      </c>
    </row>
    <row r="61" spans="1:7">
      <c r="A61" s="8" t="s">
        <v>214</v>
      </c>
      <c r="B61" s="7" t="s">
        <v>109</v>
      </c>
      <c r="C61" s="8" t="s">
        <v>24</v>
      </c>
      <c r="D61" s="9" t="s">
        <v>19</v>
      </c>
      <c r="E61" s="8" t="s">
        <v>102</v>
      </c>
      <c r="F61" s="8" t="s">
        <v>12</v>
      </c>
      <c r="G61" s="52">
        <f>1+1</f>
        <v>2</v>
      </c>
    </row>
    <row r="62" spans="1:7">
      <c r="A62" s="8" t="s">
        <v>215</v>
      </c>
      <c r="B62" s="7" t="s">
        <v>110</v>
      </c>
      <c r="C62" s="8" t="s">
        <v>9</v>
      </c>
      <c r="D62" s="9" t="s">
        <v>22</v>
      </c>
      <c r="E62" s="8" t="s">
        <v>11</v>
      </c>
      <c r="F62" s="8" t="s">
        <v>12</v>
      </c>
      <c r="G62" s="52">
        <v>2</v>
      </c>
    </row>
    <row r="63" spans="1:7">
      <c r="A63" s="8" t="s">
        <v>216</v>
      </c>
      <c r="B63" s="7" t="s">
        <v>273</v>
      </c>
      <c r="C63" s="8" t="s">
        <v>24</v>
      </c>
      <c r="D63" s="9" t="s">
        <v>22</v>
      </c>
      <c r="E63" s="8" t="s">
        <v>11</v>
      </c>
      <c r="F63" s="8" t="s">
        <v>12</v>
      </c>
      <c r="G63" s="52">
        <v>2</v>
      </c>
    </row>
    <row r="64" spans="1:7">
      <c r="A64" s="8" t="s">
        <v>217</v>
      </c>
      <c r="B64" s="7" t="s">
        <v>111</v>
      </c>
      <c r="C64" s="8" t="s">
        <v>24</v>
      </c>
      <c r="D64" s="9" t="s">
        <v>22</v>
      </c>
      <c r="E64" s="8" t="s">
        <v>11</v>
      </c>
      <c r="F64" s="8" t="s">
        <v>12</v>
      </c>
      <c r="G64" s="52">
        <f>1+0</f>
        <v>1</v>
      </c>
    </row>
    <row r="65" spans="1:7">
      <c r="A65" s="8" t="s">
        <v>218</v>
      </c>
      <c r="B65" s="7" t="s">
        <v>112</v>
      </c>
      <c r="C65" s="8" t="s">
        <v>24</v>
      </c>
      <c r="D65" s="9" t="s">
        <v>22</v>
      </c>
      <c r="E65" s="8" t="s">
        <v>11</v>
      </c>
      <c r="F65" s="8" t="s">
        <v>12</v>
      </c>
      <c r="G65" s="52">
        <f>1+0</f>
        <v>1</v>
      </c>
    </row>
    <row r="66" spans="1:7">
      <c r="A66" s="8" t="s">
        <v>219</v>
      </c>
      <c r="B66" s="7" t="s">
        <v>113</v>
      </c>
      <c r="C66" s="8" t="s">
        <v>9</v>
      </c>
      <c r="D66" s="9" t="s">
        <v>22</v>
      </c>
      <c r="E66" s="8" t="s">
        <v>11</v>
      </c>
      <c r="F66" s="8" t="s">
        <v>12</v>
      </c>
      <c r="G66" s="52">
        <v>2</v>
      </c>
    </row>
    <row r="67" spans="1:7">
      <c r="A67" s="8" t="s">
        <v>220</v>
      </c>
      <c r="B67" s="7" t="s">
        <v>114</v>
      </c>
      <c r="C67" s="8" t="s">
        <v>9</v>
      </c>
      <c r="D67" s="9" t="s">
        <v>22</v>
      </c>
      <c r="E67" s="8" t="s">
        <v>11</v>
      </c>
      <c r="F67" s="8" t="s">
        <v>12</v>
      </c>
      <c r="G67" s="52">
        <v>0</v>
      </c>
    </row>
    <row r="68" spans="1:7">
      <c r="A68" s="8" t="s">
        <v>221</v>
      </c>
      <c r="B68" s="7" t="s">
        <v>115</v>
      </c>
      <c r="C68" s="8" t="s">
        <v>24</v>
      </c>
      <c r="D68" s="9" t="s">
        <v>22</v>
      </c>
      <c r="E68" s="8" t="s">
        <v>11</v>
      </c>
      <c r="F68" s="8" t="s">
        <v>12</v>
      </c>
      <c r="G68" s="52">
        <v>2</v>
      </c>
    </row>
    <row r="69" spans="1:7">
      <c r="A69" s="8" t="s">
        <v>222</v>
      </c>
      <c r="B69" s="7" t="s">
        <v>116</v>
      </c>
      <c r="C69" s="8" t="s">
        <v>9</v>
      </c>
      <c r="D69" s="9" t="s">
        <v>22</v>
      </c>
      <c r="E69" s="8" t="s">
        <v>11</v>
      </c>
      <c r="F69" s="8" t="s">
        <v>12</v>
      </c>
      <c r="G69" s="52">
        <f>1.66</f>
        <v>1.66</v>
      </c>
    </row>
    <row r="70" spans="1:7">
      <c r="A70" s="8" t="s">
        <v>223</v>
      </c>
      <c r="B70" s="7" t="s">
        <v>117</v>
      </c>
      <c r="C70" s="8" t="s">
        <v>9</v>
      </c>
      <c r="D70" s="9" t="s">
        <v>22</v>
      </c>
      <c r="E70" s="8" t="s">
        <v>11</v>
      </c>
      <c r="F70" s="8" t="s">
        <v>12</v>
      </c>
      <c r="G70" s="52">
        <f>1-1</f>
        <v>0</v>
      </c>
    </row>
    <row r="71" spans="1:7">
      <c r="A71" s="8" t="s">
        <v>224</v>
      </c>
      <c r="B71" s="7" t="s">
        <v>118</v>
      </c>
      <c r="C71" s="8" t="s">
        <v>24</v>
      </c>
      <c r="D71" s="9" t="s">
        <v>22</v>
      </c>
      <c r="E71" s="8" t="s">
        <v>11</v>
      </c>
      <c r="F71" s="8" t="s">
        <v>12</v>
      </c>
      <c r="G71" s="52">
        <f>2+0</f>
        <v>2</v>
      </c>
    </row>
    <row r="72" spans="1:7">
      <c r="A72" s="8" t="s">
        <v>225</v>
      </c>
      <c r="B72" s="7" t="s">
        <v>119</v>
      </c>
      <c r="C72" s="8" t="s">
        <v>9</v>
      </c>
      <c r="D72" s="9" t="s">
        <v>22</v>
      </c>
      <c r="E72" s="8" t="s">
        <v>41</v>
      </c>
      <c r="F72" s="8" t="s">
        <v>12</v>
      </c>
      <c r="G72" s="52">
        <f>5+1.67</f>
        <v>6.67</v>
      </c>
    </row>
    <row r="73" spans="1:7">
      <c r="A73" s="8" t="s">
        <v>226</v>
      </c>
      <c r="B73" s="12" t="s">
        <v>120</v>
      </c>
      <c r="C73" s="8" t="s">
        <v>9</v>
      </c>
      <c r="D73" s="9" t="s">
        <v>22</v>
      </c>
      <c r="E73" s="8" t="s">
        <v>41</v>
      </c>
      <c r="F73" s="8" t="s">
        <v>12</v>
      </c>
      <c r="G73" s="52">
        <f>4+1.67</f>
        <v>5.67</v>
      </c>
    </row>
    <row r="74" spans="1:7">
      <c r="A74" s="8" t="s">
        <v>227</v>
      </c>
      <c r="B74" s="7" t="s">
        <v>121</v>
      </c>
      <c r="C74" s="8" t="s">
        <v>24</v>
      </c>
      <c r="D74" s="9" t="s">
        <v>26</v>
      </c>
      <c r="E74" s="8" t="s">
        <v>11</v>
      </c>
      <c r="F74" s="8" t="s">
        <v>12</v>
      </c>
      <c r="G74" s="52">
        <v>1</v>
      </c>
    </row>
    <row r="75" spans="1:7">
      <c r="A75" s="8" t="s">
        <v>228</v>
      </c>
      <c r="B75" s="7" t="s">
        <v>122</v>
      </c>
      <c r="C75" s="8" t="s">
        <v>9</v>
      </c>
      <c r="D75" s="9" t="s">
        <v>26</v>
      </c>
      <c r="E75" s="8" t="s">
        <v>11</v>
      </c>
      <c r="F75" s="8" t="s">
        <v>12</v>
      </c>
      <c r="G75" s="52">
        <v>2</v>
      </c>
    </row>
    <row r="76" spans="1:7">
      <c r="A76" s="8" t="s">
        <v>229</v>
      </c>
      <c r="B76" s="7" t="s">
        <v>123</v>
      </c>
      <c r="C76" s="8" t="s">
        <v>9</v>
      </c>
      <c r="D76" s="9" t="s">
        <v>26</v>
      </c>
      <c r="E76" s="8" t="s">
        <v>11</v>
      </c>
      <c r="F76" s="8" t="s">
        <v>12</v>
      </c>
      <c r="G76" s="52">
        <v>1</v>
      </c>
    </row>
    <row r="77" spans="1:7">
      <c r="A77" s="8" t="s">
        <v>230</v>
      </c>
      <c r="B77" s="7" t="s">
        <v>124</v>
      </c>
      <c r="C77" s="8" t="s">
        <v>24</v>
      </c>
      <c r="D77" s="9" t="s">
        <v>26</v>
      </c>
      <c r="E77" s="8" t="s">
        <v>11</v>
      </c>
      <c r="F77" s="8" t="s">
        <v>12</v>
      </c>
      <c r="G77" s="52">
        <v>1</v>
      </c>
    </row>
    <row r="78" spans="1:7">
      <c r="A78" s="8" t="s">
        <v>231</v>
      </c>
      <c r="B78" s="7" t="s">
        <v>125</v>
      </c>
      <c r="C78" s="8" t="s">
        <v>9</v>
      </c>
      <c r="D78" s="9" t="s">
        <v>26</v>
      </c>
      <c r="E78" s="8" t="s">
        <v>11</v>
      </c>
      <c r="F78" s="8" t="s">
        <v>12</v>
      </c>
      <c r="G78" s="52">
        <f>1-1</f>
        <v>0</v>
      </c>
    </row>
    <row r="79" spans="1:7">
      <c r="A79" s="8" t="s">
        <v>232</v>
      </c>
      <c r="B79" s="7" t="s">
        <v>126</v>
      </c>
      <c r="C79" s="8" t="s">
        <v>24</v>
      </c>
      <c r="D79" s="9" t="s">
        <v>26</v>
      </c>
      <c r="E79" s="8" t="s">
        <v>11</v>
      </c>
      <c r="F79" s="8" t="s">
        <v>12</v>
      </c>
      <c r="G79" s="52">
        <v>1</v>
      </c>
    </row>
    <row r="80" spans="1:7">
      <c r="A80" s="8" t="s">
        <v>233</v>
      </c>
      <c r="B80" s="7" t="s">
        <v>127</v>
      </c>
      <c r="C80" s="8" t="s">
        <v>9</v>
      </c>
      <c r="D80" s="9" t="s">
        <v>26</v>
      </c>
      <c r="E80" s="8" t="s">
        <v>41</v>
      </c>
      <c r="F80" s="8" t="s">
        <v>12</v>
      </c>
      <c r="G80" s="52">
        <v>2</v>
      </c>
    </row>
    <row r="81" spans="1:7">
      <c r="A81" s="8" t="s">
        <v>234</v>
      </c>
      <c r="B81" s="12" t="s">
        <v>128</v>
      </c>
      <c r="C81" s="8" t="s">
        <v>9</v>
      </c>
      <c r="D81" s="9" t="s">
        <v>26</v>
      </c>
      <c r="E81" s="8" t="s">
        <v>41</v>
      </c>
      <c r="F81" s="8" t="s">
        <v>12</v>
      </c>
      <c r="G81" s="52">
        <v>2</v>
      </c>
    </row>
    <row r="82" spans="1:7">
      <c r="A82" s="8" t="s">
        <v>235</v>
      </c>
      <c r="B82" s="12" t="s">
        <v>129</v>
      </c>
      <c r="C82" s="8" t="s">
        <v>9</v>
      </c>
      <c r="D82" s="12" t="s">
        <v>26</v>
      </c>
      <c r="E82" s="8" t="s">
        <v>41</v>
      </c>
      <c r="F82" s="8" t="s">
        <v>12</v>
      </c>
      <c r="G82" s="52">
        <v>1</v>
      </c>
    </row>
    <row r="83" spans="1:7">
      <c r="A83" s="8" t="s">
        <v>236</v>
      </c>
      <c r="B83" s="12" t="s">
        <v>130</v>
      </c>
      <c r="C83" s="8" t="s">
        <v>24</v>
      </c>
      <c r="D83" s="12" t="s">
        <v>26</v>
      </c>
      <c r="E83" s="8" t="s">
        <v>41</v>
      </c>
      <c r="F83" s="8" t="s">
        <v>12</v>
      </c>
      <c r="G83" s="52">
        <v>3</v>
      </c>
    </row>
    <row r="84" spans="1:7">
      <c r="A84" s="8" t="s">
        <v>237</v>
      </c>
      <c r="B84" s="12" t="s">
        <v>131</v>
      </c>
      <c r="C84" s="8" t="s">
        <v>24</v>
      </c>
      <c r="D84" s="12" t="s">
        <v>26</v>
      </c>
      <c r="E84" s="8" t="s">
        <v>41</v>
      </c>
      <c r="F84" s="8" t="s">
        <v>12</v>
      </c>
      <c r="G84" s="52">
        <f>2-2</f>
        <v>0</v>
      </c>
    </row>
    <row r="85" spans="1:7">
      <c r="A85" s="8" t="s">
        <v>238</v>
      </c>
      <c r="B85" s="7" t="s">
        <v>132</v>
      </c>
      <c r="C85" s="8" t="s">
        <v>9</v>
      </c>
      <c r="D85" s="9" t="s">
        <v>29</v>
      </c>
      <c r="E85" s="8" t="s">
        <v>11</v>
      </c>
      <c r="F85" s="8" t="s">
        <v>12</v>
      </c>
      <c r="G85" s="52">
        <v>1</v>
      </c>
    </row>
    <row r="86" spans="1:7">
      <c r="A86" s="8" t="s">
        <v>239</v>
      </c>
      <c r="B86" s="7" t="s">
        <v>133</v>
      </c>
      <c r="C86" s="8" t="s">
        <v>24</v>
      </c>
      <c r="D86" s="9" t="s">
        <v>29</v>
      </c>
      <c r="E86" s="8" t="s">
        <v>11</v>
      </c>
      <c r="F86" s="8" t="s">
        <v>12</v>
      </c>
      <c r="G86" s="52">
        <v>1</v>
      </c>
    </row>
    <row r="87" spans="1:7">
      <c r="A87" s="8" t="s">
        <v>240</v>
      </c>
      <c r="B87" s="7" t="s">
        <v>134</v>
      </c>
      <c r="C87" s="8" t="s">
        <v>9</v>
      </c>
      <c r="D87" s="9" t="s">
        <v>29</v>
      </c>
      <c r="E87" s="8" t="s">
        <v>11</v>
      </c>
      <c r="F87" s="8" t="s">
        <v>12</v>
      </c>
      <c r="G87" s="52">
        <v>1</v>
      </c>
    </row>
    <row r="88" spans="1:7">
      <c r="A88" s="8" t="s">
        <v>241</v>
      </c>
      <c r="B88" s="7" t="s">
        <v>135</v>
      </c>
      <c r="C88" s="8" t="s">
        <v>24</v>
      </c>
      <c r="D88" s="9" t="s">
        <v>29</v>
      </c>
      <c r="E88" s="8" t="s">
        <v>11</v>
      </c>
      <c r="F88" s="8" t="s">
        <v>12</v>
      </c>
      <c r="G88" s="52">
        <v>0</v>
      </c>
    </row>
    <row r="89" spans="1:7">
      <c r="A89" s="8" t="s">
        <v>242</v>
      </c>
      <c r="B89" s="7" t="s">
        <v>136</v>
      </c>
      <c r="C89" s="8" t="s">
        <v>9</v>
      </c>
      <c r="D89" s="9" t="s">
        <v>29</v>
      </c>
      <c r="E89" s="8" t="s">
        <v>11</v>
      </c>
      <c r="F89" s="8" t="s">
        <v>12</v>
      </c>
      <c r="G89" s="52">
        <v>1</v>
      </c>
    </row>
    <row r="90" spans="1:7">
      <c r="A90" s="8" t="s">
        <v>243</v>
      </c>
      <c r="B90" s="7" t="s">
        <v>137</v>
      </c>
      <c r="C90" s="8" t="s">
        <v>9</v>
      </c>
      <c r="D90" s="9" t="s">
        <v>29</v>
      </c>
      <c r="E90" s="8" t="s">
        <v>11</v>
      </c>
      <c r="F90" s="8" t="s">
        <v>12</v>
      </c>
      <c r="G90" s="52">
        <f>2-2</f>
        <v>0</v>
      </c>
    </row>
    <row r="91" spans="1:7">
      <c r="A91" s="8" t="s">
        <v>244</v>
      </c>
      <c r="B91" s="7" t="s">
        <v>138</v>
      </c>
      <c r="C91" s="8" t="s">
        <v>9</v>
      </c>
      <c r="D91" s="9" t="s">
        <v>29</v>
      </c>
      <c r="E91" s="8" t="s">
        <v>11</v>
      </c>
      <c r="F91" s="8" t="s">
        <v>12</v>
      </c>
      <c r="G91" s="52">
        <f>1-1</f>
        <v>0</v>
      </c>
    </row>
    <row r="92" spans="1:7">
      <c r="A92" s="8" t="s">
        <v>245</v>
      </c>
      <c r="B92" s="12" t="s">
        <v>278</v>
      </c>
      <c r="C92" s="8" t="s">
        <v>24</v>
      </c>
      <c r="D92" s="12" t="s">
        <v>29</v>
      </c>
      <c r="E92" s="8" t="s">
        <v>41</v>
      </c>
      <c r="F92" s="8" t="s">
        <v>12</v>
      </c>
      <c r="G92" s="52">
        <v>1</v>
      </c>
    </row>
    <row r="93" spans="1:7">
      <c r="A93" s="8" t="s">
        <v>246</v>
      </c>
      <c r="B93" s="12" t="s">
        <v>139</v>
      </c>
      <c r="C93" s="8" t="s">
        <v>24</v>
      </c>
      <c r="D93" s="12" t="s">
        <v>29</v>
      </c>
      <c r="E93" s="8" t="s">
        <v>41</v>
      </c>
      <c r="F93" s="8" t="s">
        <v>12</v>
      </c>
      <c r="G93" s="52">
        <f>3-3</f>
        <v>0</v>
      </c>
    </row>
    <row r="94" spans="1:7">
      <c r="A94" s="8" t="s">
        <v>247</v>
      </c>
      <c r="B94" s="12" t="s">
        <v>140</v>
      </c>
      <c r="C94" s="8" t="s">
        <v>24</v>
      </c>
      <c r="D94" s="12" t="s">
        <v>29</v>
      </c>
      <c r="E94" s="8" t="s">
        <v>41</v>
      </c>
      <c r="F94" s="8" t="s">
        <v>12</v>
      </c>
      <c r="G94" s="52">
        <v>0</v>
      </c>
    </row>
    <row r="95" spans="1:7">
      <c r="A95" s="8" t="s">
        <v>248</v>
      </c>
      <c r="B95" s="7" t="s">
        <v>141</v>
      </c>
      <c r="C95" s="13" t="s">
        <v>9</v>
      </c>
      <c r="D95" s="9" t="s">
        <v>29</v>
      </c>
      <c r="E95" s="8" t="s">
        <v>44</v>
      </c>
      <c r="F95" s="8" t="s">
        <v>12</v>
      </c>
      <c r="G95" s="52">
        <f>4+5</f>
        <v>9</v>
      </c>
    </row>
    <row r="96" spans="1:7">
      <c r="A96" s="8" t="s">
        <v>249</v>
      </c>
      <c r="B96" s="7" t="s">
        <v>142</v>
      </c>
      <c r="C96" s="8" t="s">
        <v>24</v>
      </c>
      <c r="D96" s="9" t="s">
        <v>29</v>
      </c>
      <c r="E96" s="8" t="s">
        <v>102</v>
      </c>
      <c r="F96" s="8" t="s">
        <v>12</v>
      </c>
      <c r="G96" s="52">
        <f>2+2</f>
        <v>4</v>
      </c>
    </row>
    <row r="97" spans="1:7">
      <c r="A97" s="8" t="s">
        <v>250</v>
      </c>
      <c r="B97" s="12" t="s">
        <v>143</v>
      </c>
      <c r="C97" s="8" t="s">
        <v>24</v>
      </c>
      <c r="D97" s="12" t="s">
        <v>144</v>
      </c>
      <c r="E97" s="8" t="s">
        <v>41</v>
      </c>
      <c r="F97" s="8" t="s">
        <v>12</v>
      </c>
      <c r="G97" s="52">
        <f>5+1.5</f>
        <v>6.5</v>
      </c>
    </row>
    <row r="98" spans="1:7">
      <c r="A98" s="8" t="s">
        <v>251</v>
      </c>
      <c r="B98" s="7" t="s">
        <v>145</v>
      </c>
      <c r="C98" s="8" t="s">
        <v>9</v>
      </c>
      <c r="D98" s="9" t="s">
        <v>32</v>
      </c>
      <c r="E98" s="8" t="s">
        <v>11</v>
      </c>
      <c r="F98" s="8" t="s">
        <v>12</v>
      </c>
      <c r="G98" s="52">
        <v>3</v>
      </c>
    </row>
    <row r="99" spans="1:7">
      <c r="A99" s="8" t="s">
        <v>252</v>
      </c>
      <c r="B99" s="7" t="s">
        <v>146</v>
      </c>
      <c r="C99" s="8" t="s">
        <v>24</v>
      </c>
      <c r="D99" s="9" t="s">
        <v>32</v>
      </c>
      <c r="E99" s="8" t="s">
        <v>11</v>
      </c>
      <c r="F99" s="8" t="s">
        <v>12</v>
      </c>
      <c r="G99" s="52">
        <f>3+0</f>
        <v>3</v>
      </c>
    </row>
    <row r="100" spans="1:7">
      <c r="A100" s="8" t="s">
        <v>253</v>
      </c>
      <c r="B100" s="7" t="s">
        <v>147</v>
      </c>
      <c r="C100" s="8" t="s">
        <v>24</v>
      </c>
      <c r="D100" s="9" t="s">
        <v>32</v>
      </c>
      <c r="E100" s="8" t="s">
        <v>11</v>
      </c>
      <c r="F100" s="8" t="s">
        <v>12</v>
      </c>
      <c r="G100" s="52">
        <f>2+0</f>
        <v>2</v>
      </c>
    </row>
    <row r="101" spans="1:7">
      <c r="A101" s="8" t="s">
        <v>254</v>
      </c>
      <c r="B101" s="7" t="s">
        <v>148</v>
      </c>
      <c r="C101" s="8" t="s">
        <v>9</v>
      </c>
      <c r="D101" s="9" t="s">
        <v>32</v>
      </c>
      <c r="E101" s="8" t="s">
        <v>11</v>
      </c>
      <c r="F101" s="8" t="s">
        <v>12</v>
      </c>
      <c r="G101" s="52">
        <v>1</v>
      </c>
    </row>
    <row r="102" spans="1:7">
      <c r="A102" s="8" t="s">
        <v>255</v>
      </c>
      <c r="B102" s="7" t="s">
        <v>149</v>
      </c>
      <c r="C102" s="8" t="s">
        <v>24</v>
      </c>
      <c r="D102" s="9" t="s">
        <v>32</v>
      </c>
      <c r="E102" s="8" t="s">
        <v>11</v>
      </c>
      <c r="F102" s="8" t="s">
        <v>12</v>
      </c>
      <c r="G102" s="52">
        <f>1+0</f>
        <v>1</v>
      </c>
    </row>
    <row r="103" spans="1:7">
      <c r="A103" s="8" t="s">
        <v>256</v>
      </c>
      <c r="B103" s="7" t="s">
        <v>150</v>
      </c>
      <c r="C103" s="8" t="s">
        <v>9</v>
      </c>
      <c r="D103" s="9" t="s">
        <v>32</v>
      </c>
      <c r="E103" s="8" t="s">
        <v>11</v>
      </c>
      <c r="F103" s="8" t="s">
        <v>12</v>
      </c>
      <c r="G103" s="52">
        <v>3</v>
      </c>
    </row>
    <row r="104" spans="1:7">
      <c r="A104" s="8" t="s">
        <v>257</v>
      </c>
      <c r="B104" s="7" t="s">
        <v>151</v>
      </c>
      <c r="C104" s="8" t="s">
        <v>24</v>
      </c>
      <c r="D104" s="9" t="s">
        <v>32</v>
      </c>
      <c r="E104" s="8" t="s">
        <v>11</v>
      </c>
      <c r="F104" s="8" t="s">
        <v>12</v>
      </c>
      <c r="G104" s="52">
        <v>0</v>
      </c>
    </row>
    <row r="105" spans="1:7">
      <c r="A105" s="8" t="s">
        <v>258</v>
      </c>
      <c r="B105" s="7" t="s">
        <v>152</v>
      </c>
      <c r="C105" s="8" t="s">
        <v>9</v>
      </c>
      <c r="D105" s="9" t="s">
        <v>32</v>
      </c>
      <c r="E105" s="8" t="s">
        <v>11</v>
      </c>
      <c r="F105" s="8" t="s">
        <v>12</v>
      </c>
      <c r="G105" s="52">
        <f>2</f>
        <v>2</v>
      </c>
    </row>
    <row r="106" spans="1:7">
      <c r="A106" s="8" t="s">
        <v>259</v>
      </c>
      <c r="B106" s="12" t="s">
        <v>153</v>
      </c>
      <c r="C106" s="8" t="s">
        <v>24</v>
      </c>
      <c r="D106" s="12" t="s">
        <v>32</v>
      </c>
      <c r="E106" s="8" t="s">
        <v>41</v>
      </c>
      <c r="F106" s="8" t="s">
        <v>12</v>
      </c>
      <c r="G106" s="52">
        <v>5</v>
      </c>
    </row>
    <row r="107" spans="1:7">
      <c r="A107" s="8" t="s">
        <v>260</v>
      </c>
      <c r="B107" s="12" t="s">
        <v>154</v>
      </c>
      <c r="C107" s="8" t="s">
        <v>9</v>
      </c>
      <c r="D107" s="12" t="s">
        <v>32</v>
      </c>
      <c r="E107" s="8" t="s">
        <v>41</v>
      </c>
      <c r="F107" s="8" t="s">
        <v>12</v>
      </c>
      <c r="G107" s="52">
        <f>2</f>
        <v>2</v>
      </c>
    </row>
    <row r="108" spans="1:7">
      <c r="A108" s="8" t="s">
        <v>261</v>
      </c>
      <c r="B108" s="7" t="s">
        <v>155</v>
      </c>
      <c r="C108" s="8" t="s">
        <v>101</v>
      </c>
      <c r="D108" s="9" t="s">
        <v>32</v>
      </c>
      <c r="E108" s="8" t="s">
        <v>102</v>
      </c>
      <c r="F108" s="8" t="s">
        <v>12</v>
      </c>
      <c r="G108" s="52">
        <f>12</f>
        <v>12</v>
      </c>
    </row>
    <row r="109" spans="1:7">
      <c r="A109" s="8" t="s">
        <v>262</v>
      </c>
      <c r="B109" s="7" t="s">
        <v>156</v>
      </c>
      <c r="C109" s="8" t="s">
        <v>24</v>
      </c>
      <c r="D109" s="9" t="s">
        <v>32</v>
      </c>
      <c r="E109" s="8" t="s">
        <v>102</v>
      </c>
      <c r="F109" s="8" t="s">
        <v>12</v>
      </c>
      <c r="G109" s="52">
        <f>6+4+8</f>
        <v>18</v>
      </c>
    </row>
    <row r="110" spans="1:7">
      <c r="A110" s="8" t="s">
        <v>263</v>
      </c>
      <c r="B110" s="7" t="s">
        <v>157</v>
      </c>
      <c r="C110" s="8" t="s">
        <v>9</v>
      </c>
      <c r="D110" s="9" t="s">
        <v>35</v>
      </c>
      <c r="E110" s="8" t="s">
        <v>11</v>
      </c>
      <c r="F110" s="8" t="s">
        <v>12</v>
      </c>
      <c r="G110" s="52">
        <v>2</v>
      </c>
    </row>
    <row r="111" spans="1:7">
      <c r="A111" s="8" t="s">
        <v>264</v>
      </c>
      <c r="B111" s="7" t="s">
        <v>279</v>
      </c>
      <c r="C111" s="8" t="s">
        <v>9</v>
      </c>
      <c r="D111" s="9" t="s">
        <v>35</v>
      </c>
      <c r="E111" s="8" t="s">
        <v>11</v>
      </c>
      <c r="F111" s="8" t="s">
        <v>12</v>
      </c>
      <c r="G111" s="52">
        <v>0</v>
      </c>
    </row>
    <row r="112" spans="1:7">
      <c r="A112" s="8" t="s">
        <v>265</v>
      </c>
      <c r="B112" s="7" t="s">
        <v>158</v>
      </c>
      <c r="C112" s="8" t="s">
        <v>9</v>
      </c>
      <c r="D112" s="9" t="s">
        <v>35</v>
      </c>
      <c r="E112" s="8" t="s">
        <v>11</v>
      </c>
      <c r="F112" s="8" t="s">
        <v>12</v>
      </c>
      <c r="G112" s="52">
        <v>2</v>
      </c>
    </row>
    <row r="113" spans="1:7">
      <c r="A113" s="8" t="s">
        <v>266</v>
      </c>
      <c r="B113" s="7" t="s">
        <v>159</v>
      </c>
      <c r="C113" s="8" t="s">
        <v>9</v>
      </c>
      <c r="D113" s="9" t="s">
        <v>35</v>
      </c>
      <c r="E113" s="8" t="s">
        <v>11</v>
      </c>
      <c r="F113" s="8" t="s">
        <v>12</v>
      </c>
      <c r="G113" s="52">
        <v>1</v>
      </c>
    </row>
    <row r="114" spans="1:7">
      <c r="A114" s="8" t="s">
        <v>267</v>
      </c>
      <c r="B114" s="7" t="s">
        <v>160</v>
      </c>
      <c r="C114" s="8" t="s">
        <v>9</v>
      </c>
      <c r="D114" s="9" t="s">
        <v>35</v>
      </c>
      <c r="E114" s="8" t="s">
        <v>11</v>
      </c>
      <c r="F114" s="8" t="s">
        <v>12</v>
      </c>
      <c r="G114" s="52">
        <v>1</v>
      </c>
    </row>
    <row r="115" spans="1:7">
      <c r="A115" s="8" t="s">
        <v>268</v>
      </c>
      <c r="B115" s="7" t="s">
        <v>161</v>
      </c>
      <c r="C115" s="8" t="s">
        <v>24</v>
      </c>
      <c r="D115" s="9" t="s">
        <v>35</v>
      </c>
      <c r="E115" s="8" t="s">
        <v>11</v>
      </c>
      <c r="F115" s="8" t="s">
        <v>12</v>
      </c>
      <c r="G115" s="52">
        <v>1</v>
      </c>
    </row>
    <row r="116" spans="1:7">
      <c r="A116" s="8" t="s">
        <v>269</v>
      </c>
      <c r="B116" s="7" t="s">
        <v>162</v>
      </c>
      <c r="C116" s="8" t="s">
        <v>24</v>
      </c>
      <c r="D116" s="9" t="s">
        <v>35</v>
      </c>
      <c r="E116" s="8" t="s">
        <v>11</v>
      </c>
      <c r="F116" s="8" t="s">
        <v>12</v>
      </c>
      <c r="G116" s="52">
        <v>1</v>
      </c>
    </row>
    <row r="117" spans="1:7">
      <c r="A117" s="8" t="s">
        <v>270</v>
      </c>
      <c r="B117" s="7" t="s">
        <v>163</v>
      </c>
      <c r="C117" s="8" t="s">
        <v>9</v>
      </c>
      <c r="D117" s="9" t="s">
        <v>35</v>
      </c>
      <c r="E117" s="8" t="s">
        <v>11</v>
      </c>
      <c r="F117" s="8" t="s">
        <v>12</v>
      </c>
      <c r="G117" s="52">
        <v>1</v>
      </c>
    </row>
    <row r="118" spans="1:7">
      <c r="A118" s="8" t="s">
        <v>271</v>
      </c>
      <c r="B118" s="7" t="s">
        <v>164</v>
      </c>
      <c r="C118" s="8" t="s">
        <v>24</v>
      </c>
      <c r="D118" s="9" t="s">
        <v>35</v>
      </c>
      <c r="E118" s="8" t="s">
        <v>41</v>
      </c>
      <c r="F118" s="8" t="s">
        <v>12</v>
      </c>
      <c r="G118" s="52">
        <v>0</v>
      </c>
    </row>
    <row r="119" spans="1:7">
      <c r="A119" s="8" t="s">
        <v>274</v>
      </c>
      <c r="B119" s="7" t="s">
        <v>276</v>
      </c>
      <c r="C119" s="8" t="s">
        <v>24</v>
      </c>
      <c r="D119" s="9" t="s">
        <v>277</v>
      </c>
      <c r="E119" s="8" t="s">
        <v>41</v>
      </c>
      <c r="F119" s="8" t="s">
        <v>12</v>
      </c>
      <c r="G119" s="52">
        <v>4</v>
      </c>
    </row>
    <row r="120" spans="1:7">
      <c r="A120" s="8" t="s">
        <v>275</v>
      </c>
      <c r="B120" s="12" t="s">
        <v>165</v>
      </c>
      <c r="C120" s="8" t="s">
        <v>24</v>
      </c>
      <c r="D120" s="12" t="s">
        <v>35</v>
      </c>
      <c r="E120" s="8" t="s">
        <v>41</v>
      </c>
      <c r="F120" s="8" t="s">
        <v>12</v>
      </c>
      <c r="G120" s="52">
        <f>1</f>
        <v>1</v>
      </c>
    </row>
    <row r="121" spans="1:7">
      <c r="G121" s="49">
        <f>SUM(G2:G120)</f>
        <v>464.00000000000006</v>
      </c>
    </row>
  </sheetData>
  <sheetProtection selectLockedCells="1" selectUnlockedCells="1"/>
  <autoFilter ref="A1:G121"/>
  <sortState ref="H4:L12">
    <sortCondition descending="1" ref="H4"/>
  </sortState>
  <mergeCells count="6">
    <mergeCell ref="J29:K29"/>
    <mergeCell ref="I1:K1"/>
    <mergeCell ref="I2:I3"/>
    <mergeCell ref="J2:J3"/>
    <mergeCell ref="K2:K3"/>
    <mergeCell ref="J17:K17"/>
  </mergeCells>
  <dataValidations count="1">
    <dataValidation type="list" operator="equal" allowBlank="1" showInputMessage="1" showErrorMessage="1" sqref="C13 C42:C45 C95">
      <formula1>"#nazwa?"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8"/>
  <sheetViews>
    <sheetView workbookViewId="0">
      <selection activeCell="D9" sqref="D9"/>
    </sheetView>
  </sheetViews>
  <sheetFormatPr defaultColWidth="11.5703125" defaultRowHeight="12.75"/>
  <cols>
    <col min="1" max="1" width="4.28515625" customWidth="1"/>
    <col min="2" max="2" width="18.42578125" customWidth="1"/>
    <col min="3" max="3" width="6.85546875" style="1" customWidth="1"/>
    <col min="4" max="4" width="23.28515625" customWidth="1"/>
    <col min="5" max="5" width="12.5703125" customWidth="1"/>
    <col min="6" max="6" width="14.28515625" customWidth="1"/>
  </cols>
  <sheetData>
    <row r="1" spans="2:7">
      <c r="D1" s="1"/>
      <c r="E1" s="1"/>
      <c r="F1" s="1"/>
      <c r="G1" s="1"/>
    </row>
    <row r="2" spans="2:7">
      <c r="B2" s="2"/>
      <c r="D2" s="3"/>
      <c r="E2" s="1"/>
      <c r="F2" s="1"/>
      <c r="G2" s="1"/>
    </row>
    <row r="3" spans="2:7">
      <c r="B3" s="2"/>
      <c r="D3" s="3"/>
      <c r="E3" s="1"/>
      <c r="F3" s="1"/>
      <c r="G3" s="1"/>
    </row>
    <row r="4" spans="2:7">
      <c r="B4" s="2"/>
      <c r="D4" s="3"/>
      <c r="E4" s="1"/>
      <c r="F4" s="1"/>
      <c r="G4" s="1"/>
    </row>
    <row r="5" spans="2:7">
      <c r="B5" s="2"/>
      <c r="D5" s="3"/>
      <c r="E5" s="1"/>
      <c r="F5" s="1"/>
      <c r="G5" s="1"/>
    </row>
    <row r="6" spans="2:7">
      <c r="B6" s="2"/>
      <c r="D6" s="3"/>
      <c r="E6" s="1"/>
      <c r="F6" s="1"/>
      <c r="G6" s="1"/>
    </row>
    <row r="7" spans="2:7">
      <c r="B7" s="2"/>
      <c r="D7" s="3"/>
      <c r="E7" s="1"/>
      <c r="F7" s="1"/>
      <c r="G7" s="1"/>
    </row>
    <row r="8" spans="2:7">
      <c r="B8" s="2"/>
      <c r="D8" s="3"/>
      <c r="E8" s="1"/>
      <c r="F8" s="1"/>
      <c r="G8" s="1"/>
    </row>
    <row r="9" spans="2:7">
      <c r="D9" s="3"/>
      <c r="E9" s="1"/>
      <c r="F9" s="1"/>
      <c r="G9" s="1"/>
    </row>
    <row r="10" spans="2:7">
      <c r="D10" s="3"/>
      <c r="E10" s="1"/>
      <c r="F10" s="1"/>
      <c r="G10" s="1"/>
    </row>
    <row r="11" spans="2:7">
      <c r="B11" s="2"/>
      <c r="D11" s="3"/>
      <c r="E11" s="1"/>
      <c r="F11" s="1"/>
      <c r="G11" s="1"/>
    </row>
    <row r="12" spans="2:7">
      <c r="B12" s="2"/>
      <c r="D12" s="3"/>
      <c r="E12" s="1"/>
      <c r="F12" s="1"/>
      <c r="G12" s="1"/>
    </row>
    <row r="13" spans="2:7">
      <c r="D13" s="3"/>
      <c r="E13" s="1"/>
      <c r="F13" s="1"/>
      <c r="G13" s="1"/>
    </row>
    <row r="14" spans="2:7">
      <c r="D14" s="3"/>
      <c r="E14" s="1"/>
      <c r="F14" s="1"/>
      <c r="G14" s="1"/>
    </row>
    <row r="15" spans="2:7">
      <c r="B15" s="2"/>
      <c r="D15" s="3"/>
      <c r="E15" s="1"/>
      <c r="F15" s="1"/>
      <c r="G15" s="1"/>
    </row>
    <row r="16" spans="2:7">
      <c r="B16" s="2"/>
      <c r="D16" s="3"/>
      <c r="E16" s="1"/>
      <c r="F16" s="1"/>
      <c r="G16" s="1"/>
    </row>
    <row r="17" spans="2:7">
      <c r="D17" s="3"/>
      <c r="E17" s="1"/>
      <c r="F17" s="1"/>
      <c r="G17" s="1"/>
    </row>
    <row r="18" spans="2:7">
      <c r="D18" s="3"/>
      <c r="E18" s="1"/>
      <c r="F18" s="1"/>
      <c r="G18" s="1"/>
    </row>
    <row r="19" spans="2:7">
      <c r="B19" s="2"/>
      <c r="D19" s="3"/>
      <c r="E19" s="1"/>
      <c r="F19" s="1"/>
      <c r="G19" s="1"/>
    </row>
    <row r="20" spans="2:7">
      <c r="B20" s="2"/>
      <c r="D20" s="3"/>
      <c r="E20" s="1"/>
      <c r="F20" s="1"/>
      <c r="G20" s="1"/>
    </row>
    <row r="21" spans="2:7">
      <c r="B21" s="2"/>
      <c r="D21" s="3"/>
      <c r="E21" s="1"/>
      <c r="F21" s="1"/>
      <c r="G21" s="1"/>
    </row>
    <row r="22" spans="2:7">
      <c r="D22" s="3"/>
      <c r="E22" s="1"/>
      <c r="F22" s="1"/>
      <c r="G22" s="1"/>
    </row>
    <row r="23" spans="2:7">
      <c r="B23" s="2"/>
      <c r="D23" s="3"/>
      <c r="E23" s="1"/>
      <c r="F23" s="1"/>
      <c r="G23" s="1"/>
    </row>
    <row r="24" spans="2:7">
      <c r="B24" s="2"/>
      <c r="D24" s="3"/>
      <c r="E24" s="1"/>
      <c r="F24" s="1"/>
      <c r="G24" s="1"/>
    </row>
    <row r="25" spans="2:7">
      <c r="B25" s="2"/>
      <c r="D25" s="3"/>
      <c r="E25" s="1"/>
      <c r="F25" s="1"/>
      <c r="G25" s="1"/>
    </row>
    <row r="26" spans="2:7">
      <c r="B26" s="2"/>
      <c r="D26" s="3"/>
      <c r="E26" s="1"/>
      <c r="F26" s="1"/>
      <c r="G26" s="1"/>
    </row>
    <row r="27" spans="2:7">
      <c r="D27" s="3"/>
      <c r="E27" s="1"/>
      <c r="F27" s="1"/>
      <c r="G27" s="1"/>
    </row>
    <row r="28" spans="2:7">
      <c r="B28" s="2"/>
      <c r="D28" s="3"/>
      <c r="E28" s="1"/>
      <c r="F28" s="1"/>
      <c r="G28" s="1"/>
    </row>
    <row r="29" spans="2:7">
      <c r="B29" s="2"/>
      <c r="D29" s="3"/>
      <c r="E29" s="1"/>
      <c r="F29" s="1"/>
      <c r="G29" s="1"/>
    </row>
    <row r="30" spans="2:7">
      <c r="B30" s="2"/>
      <c r="D30" s="3"/>
      <c r="E30" s="1"/>
      <c r="F30" s="1"/>
      <c r="G30" s="1"/>
    </row>
    <row r="31" spans="2:7">
      <c r="B31" s="2"/>
      <c r="D31" s="3"/>
      <c r="E31" s="1"/>
      <c r="F31" s="1"/>
      <c r="G31" s="1"/>
    </row>
    <row r="32" spans="2:7">
      <c r="B32" s="2"/>
      <c r="D32" s="3"/>
      <c r="E32" s="1"/>
      <c r="F32" s="1"/>
      <c r="G32" s="1"/>
    </row>
    <row r="33" spans="2:7">
      <c r="B33" s="2"/>
      <c r="D33" s="3"/>
      <c r="E33" s="1"/>
      <c r="F33" s="1"/>
      <c r="G33" s="1"/>
    </row>
    <row r="34" spans="2:7">
      <c r="B34" s="2"/>
      <c r="D34" s="3"/>
      <c r="E34" s="1"/>
      <c r="F34" s="1"/>
      <c r="G34" s="1"/>
    </row>
    <row r="35" spans="2:7">
      <c r="B35" s="2"/>
      <c r="D35" s="3"/>
      <c r="E35" s="1"/>
      <c r="F35" s="1"/>
      <c r="G35" s="1"/>
    </row>
    <row r="36" spans="2:7">
      <c r="B36" s="2"/>
      <c r="D36" s="3"/>
      <c r="E36" s="1"/>
      <c r="F36" s="1"/>
      <c r="G36" s="1"/>
    </row>
    <row r="37" spans="2:7">
      <c r="B37" s="2"/>
      <c r="C37" s="5"/>
      <c r="D37" s="3"/>
      <c r="E37" s="6"/>
      <c r="F37" s="1"/>
      <c r="G37" s="1"/>
    </row>
    <row r="38" spans="2:7">
      <c r="B38" s="2"/>
      <c r="C38" s="5"/>
      <c r="D38" s="3"/>
      <c r="E38" s="6"/>
      <c r="F38" s="1"/>
      <c r="G38" s="1"/>
    </row>
    <row r="39" spans="2:7">
      <c r="B39" s="2"/>
      <c r="C39" s="5"/>
      <c r="D39" s="3"/>
      <c r="E39" s="6"/>
      <c r="F39" s="1"/>
      <c r="G39" s="1"/>
    </row>
    <row r="40" spans="2:7">
      <c r="B40" s="2"/>
      <c r="C40" s="5"/>
      <c r="D40" s="3"/>
      <c r="E40" s="6"/>
      <c r="F40" s="1"/>
      <c r="G40" s="1"/>
    </row>
    <row r="41" spans="2:7">
      <c r="B41" s="2"/>
      <c r="C41" s="5"/>
      <c r="D41" s="3"/>
      <c r="E41" s="6"/>
      <c r="F41" s="1"/>
      <c r="G41" s="1"/>
    </row>
    <row r="42" spans="2:7">
      <c r="B42" s="2"/>
      <c r="C42" s="5"/>
      <c r="D42" s="3"/>
      <c r="E42" s="6"/>
      <c r="F42" s="1"/>
      <c r="G42" s="1"/>
    </row>
    <row r="43" spans="2:7">
      <c r="B43" s="2"/>
      <c r="D43" s="3"/>
      <c r="E43" s="1"/>
      <c r="F43" s="1"/>
      <c r="G43" s="1"/>
    </row>
    <row r="44" spans="2:7">
      <c r="B44" s="2"/>
      <c r="D44" s="3"/>
      <c r="E44" s="1"/>
      <c r="F44" s="1"/>
      <c r="G44" s="1"/>
    </row>
    <row r="45" spans="2:7">
      <c r="B45" s="2"/>
      <c r="D45" s="3"/>
      <c r="E45" s="1"/>
      <c r="F45" s="1"/>
      <c r="G45" s="1"/>
    </row>
    <row r="46" spans="2:7">
      <c r="B46" s="2"/>
      <c r="D46" s="3"/>
      <c r="E46" s="1"/>
      <c r="F46" s="1"/>
      <c r="G46" s="1"/>
    </row>
    <row r="47" spans="2:7">
      <c r="B47" s="4"/>
      <c r="D47" s="4"/>
      <c r="E47" s="1"/>
      <c r="F47" s="1"/>
      <c r="G47" s="1"/>
    </row>
    <row r="48" spans="2:7">
      <c r="B48" s="4"/>
      <c r="D48" s="4"/>
      <c r="E48" s="1"/>
      <c r="F48" s="1"/>
      <c r="G48" s="1"/>
    </row>
    <row r="49" spans="2:7">
      <c r="B49" s="4"/>
      <c r="D49" s="4"/>
      <c r="E49" s="1"/>
      <c r="F49" s="1"/>
      <c r="G49" s="1"/>
    </row>
    <row r="50" spans="2:7">
      <c r="B50" s="2"/>
      <c r="D50" s="3"/>
      <c r="E50" s="1"/>
      <c r="F50" s="1"/>
      <c r="G50" s="1"/>
    </row>
    <row r="51" spans="2:7">
      <c r="B51" s="4"/>
      <c r="D51" s="3"/>
      <c r="E51" s="1"/>
      <c r="F51" s="1"/>
      <c r="G51" s="1"/>
    </row>
    <row r="52" spans="2:7">
      <c r="D52" s="3"/>
      <c r="E52" s="1"/>
      <c r="F52" s="1"/>
      <c r="G52" s="1"/>
    </row>
    <row r="53" spans="2:7">
      <c r="B53" s="4"/>
      <c r="D53" s="3"/>
      <c r="E53" s="1"/>
      <c r="F53" s="1"/>
      <c r="G53" s="1"/>
    </row>
    <row r="54" spans="2:7">
      <c r="B54" s="4"/>
      <c r="D54" s="4"/>
      <c r="E54" s="1"/>
      <c r="F54" s="1"/>
      <c r="G54" s="1"/>
    </row>
    <row r="55" spans="2:7">
      <c r="B55" s="4"/>
      <c r="D55" s="4"/>
      <c r="E55" s="1"/>
      <c r="F55" s="1"/>
      <c r="G55" s="1"/>
    </row>
    <row r="56" spans="2:7">
      <c r="D56" s="3"/>
      <c r="E56" s="1"/>
      <c r="F56" s="1"/>
      <c r="G56" s="1"/>
    </row>
    <row r="57" spans="2:7">
      <c r="D57" s="3"/>
      <c r="E57" s="1"/>
      <c r="F57" s="1"/>
      <c r="G57" s="1"/>
    </row>
    <row r="58" spans="2:7">
      <c r="D58" s="3"/>
      <c r="E58" s="1"/>
      <c r="F58" s="1"/>
      <c r="G58" s="1"/>
    </row>
    <row r="59" spans="2:7">
      <c r="D59" s="3"/>
      <c r="E59" s="1"/>
      <c r="F59" s="1"/>
      <c r="G59" s="1"/>
    </row>
    <row r="60" spans="2:7">
      <c r="D60" s="3"/>
      <c r="E60" s="1"/>
      <c r="F60" s="1"/>
      <c r="G60" s="1"/>
    </row>
    <row r="61" spans="2:7">
      <c r="D61" s="3"/>
      <c r="E61" s="1"/>
      <c r="F61" s="1"/>
      <c r="G61" s="1"/>
    </row>
    <row r="62" spans="2:7">
      <c r="D62" s="3"/>
      <c r="E62" s="1"/>
      <c r="F62" s="1"/>
      <c r="G62" s="1"/>
    </row>
    <row r="63" spans="2:7">
      <c r="D63" s="3"/>
      <c r="E63" s="1"/>
      <c r="F63" s="1"/>
      <c r="G63" s="1"/>
    </row>
    <row r="64" spans="2:7">
      <c r="D64" s="3"/>
      <c r="E64" s="1"/>
      <c r="F64" s="1"/>
      <c r="G64" s="1"/>
    </row>
    <row r="65" spans="2:7">
      <c r="D65" s="3"/>
      <c r="E65" s="1"/>
      <c r="F65" s="1"/>
      <c r="G65" s="1"/>
    </row>
    <row r="66" spans="2:7">
      <c r="D66" s="3"/>
      <c r="E66" s="1"/>
      <c r="F66" s="1"/>
      <c r="G66" s="1"/>
    </row>
    <row r="67" spans="2:7">
      <c r="B67" s="2"/>
      <c r="D67" s="3"/>
      <c r="E67" s="1"/>
      <c r="F67" s="1"/>
      <c r="G67" s="1"/>
    </row>
    <row r="68" spans="2:7">
      <c r="B68" s="2"/>
      <c r="D68" s="3"/>
      <c r="E68" s="1"/>
      <c r="F68" s="1"/>
      <c r="G68" s="1"/>
    </row>
    <row r="69" spans="2:7">
      <c r="D69" s="3"/>
      <c r="E69" s="1"/>
      <c r="F69" s="1"/>
      <c r="G69" s="1"/>
    </row>
    <row r="70" spans="2:7">
      <c r="D70" s="3"/>
      <c r="E70" s="1"/>
      <c r="F70" s="1"/>
      <c r="G70" s="1"/>
    </row>
    <row r="71" spans="2:7">
      <c r="D71" s="3"/>
      <c r="E71" s="1"/>
      <c r="F71" s="1"/>
      <c r="G71" s="1"/>
    </row>
    <row r="72" spans="2:7">
      <c r="D72" s="3"/>
      <c r="E72" s="1"/>
      <c r="F72" s="1"/>
      <c r="G72" s="1"/>
    </row>
    <row r="73" spans="2:7">
      <c r="D73" s="3"/>
      <c r="E73" s="1"/>
      <c r="F73" s="1"/>
      <c r="G73" s="1"/>
    </row>
    <row r="74" spans="2:7">
      <c r="B74" s="2"/>
      <c r="D74" s="3"/>
      <c r="E74" s="1"/>
      <c r="F74" s="1"/>
      <c r="G74" s="1"/>
    </row>
    <row r="75" spans="2:7">
      <c r="D75" s="3"/>
      <c r="E75" s="1"/>
      <c r="F75" s="1"/>
      <c r="G75" s="1"/>
    </row>
    <row r="76" spans="2:7">
      <c r="D76" s="3"/>
      <c r="E76" s="1"/>
      <c r="F76" s="1"/>
      <c r="G76" s="1"/>
    </row>
    <row r="77" spans="2:7">
      <c r="B77" s="2"/>
      <c r="D77" s="3"/>
      <c r="E77" s="1"/>
      <c r="F77" s="1"/>
      <c r="G77" s="1"/>
    </row>
    <row r="78" spans="2:7">
      <c r="D78" s="3"/>
      <c r="E78" s="1"/>
      <c r="F78" s="1"/>
      <c r="G78" s="1"/>
    </row>
    <row r="79" spans="2:7">
      <c r="D79" s="3"/>
      <c r="E79" s="1"/>
      <c r="F79" s="1"/>
      <c r="G79" s="1"/>
    </row>
    <row r="80" spans="2:7">
      <c r="D80" s="3"/>
      <c r="E80" s="1"/>
      <c r="F80" s="1"/>
      <c r="G80" s="1"/>
    </row>
    <row r="81" spans="2:7">
      <c r="D81" s="3"/>
      <c r="E81" s="1"/>
      <c r="F81" s="1"/>
      <c r="G81" s="1"/>
    </row>
    <row r="82" spans="2:7">
      <c r="D82" s="3"/>
      <c r="E82" s="1"/>
      <c r="F82" s="1"/>
      <c r="G82" s="1"/>
    </row>
    <row r="83" spans="2:7">
      <c r="D83" s="3"/>
      <c r="E83" s="1"/>
      <c r="F83" s="1"/>
      <c r="G83" s="1"/>
    </row>
    <row r="84" spans="2:7">
      <c r="D84" s="3"/>
      <c r="E84" s="1"/>
      <c r="F84" s="1"/>
      <c r="G84" s="1"/>
    </row>
    <row r="85" spans="2:7">
      <c r="D85" s="3"/>
      <c r="E85" s="1"/>
      <c r="F85" s="1"/>
      <c r="G85" s="1"/>
    </row>
    <row r="86" spans="2:7">
      <c r="D86" s="3"/>
      <c r="E86" s="1"/>
      <c r="F86" s="1"/>
      <c r="G86" s="1"/>
    </row>
    <row r="87" spans="2:7">
      <c r="B87" s="2"/>
      <c r="D87" s="3"/>
      <c r="E87" s="1"/>
      <c r="F87" s="1"/>
      <c r="G87" s="1"/>
    </row>
    <row r="88" spans="2:7">
      <c r="B88" s="2"/>
      <c r="D88" s="3"/>
      <c r="E88" s="1"/>
      <c r="F88" s="1"/>
      <c r="G88" s="1"/>
    </row>
    <row r="89" spans="2:7">
      <c r="B89" s="2"/>
      <c r="D89" s="3"/>
      <c r="E89" s="1"/>
      <c r="F89" s="1"/>
      <c r="G89" s="1"/>
    </row>
    <row r="90" spans="2:7">
      <c r="D90" s="3"/>
      <c r="E90" s="1"/>
      <c r="F90" s="1"/>
      <c r="G90" s="1"/>
    </row>
    <row r="91" spans="2:7">
      <c r="B91" s="2"/>
      <c r="D91" s="3"/>
      <c r="E91" s="1"/>
      <c r="F91" s="1"/>
      <c r="G91" s="1"/>
    </row>
    <row r="92" spans="2:7">
      <c r="B92" s="2"/>
      <c r="D92" s="3"/>
      <c r="E92" s="1"/>
      <c r="F92" s="1"/>
      <c r="G92" s="1"/>
    </row>
    <row r="93" spans="2:7">
      <c r="B93" s="2"/>
      <c r="D93" s="3"/>
      <c r="E93" s="1"/>
      <c r="F93" s="1"/>
      <c r="G93" s="1"/>
    </row>
    <row r="94" spans="2:7">
      <c r="B94" s="2"/>
      <c r="D94" s="3"/>
      <c r="E94" s="6"/>
      <c r="F94" s="1"/>
      <c r="G94" s="1"/>
    </row>
    <row r="95" spans="2:7">
      <c r="B95" s="2"/>
      <c r="D95" s="3"/>
      <c r="E95" s="6"/>
      <c r="F95" s="1"/>
      <c r="G95" s="1"/>
    </row>
    <row r="96" spans="2:7">
      <c r="B96" s="2"/>
      <c r="D96" s="3"/>
      <c r="E96" s="6"/>
      <c r="F96" s="1"/>
      <c r="G96" s="1"/>
    </row>
    <row r="97" spans="2:7">
      <c r="B97" s="2"/>
      <c r="D97" s="3"/>
      <c r="E97" s="6"/>
      <c r="F97" s="1"/>
      <c r="G97" s="1"/>
    </row>
    <row r="98" spans="2:7">
      <c r="B98" s="2"/>
      <c r="D98" s="3"/>
      <c r="E98" s="6"/>
      <c r="F98" s="1"/>
      <c r="G98" s="1"/>
    </row>
    <row r="99" spans="2:7">
      <c r="B99" s="2"/>
      <c r="D99" s="3"/>
      <c r="E99" s="6"/>
      <c r="F99" s="1"/>
      <c r="G99" s="1"/>
    </row>
    <row r="100" spans="2:7">
      <c r="B100" s="2"/>
      <c r="D100" s="3"/>
      <c r="E100" s="6"/>
      <c r="F100" s="1"/>
      <c r="G100" s="1"/>
    </row>
    <row r="101" spans="2:7">
      <c r="D101" s="3"/>
      <c r="E101" s="6"/>
      <c r="F101" s="1"/>
      <c r="G101" s="1"/>
    </row>
    <row r="102" spans="2:7">
      <c r="D102" s="3"/>
      <c r="E102" s="6"/>
      <c r="F102" s="1"/>
      <c r="G102" s="1"/>
    </row>
    <row r="103" spans="2:7">
      <c r="B103" s="4"/>
      <c r="D103" s="4"/>
      <c r="E103" s="1"/>
      <c r="F103" s="1"/>
      <c r="G103" s="1"/>
    </row>
    <row r="104" spans="2:7">
      <c r="D104" s="3"/>
      <c r="E104" s="1"/>
      <c r="F104" s="1"/>
      <c r="G104" s="1"/>
    </row>
    <row r="105" spans="2:7">
      <c r="B105" s="4"/>
      <c r="D105" s="4"/>
      <c r="E105" s="1"/>
      <c r="F105" s="1"/>
      <c r="G105" s="1"/>
    </row>
    <row r="106" spans="2:7">
      <c r="B106" s="4"/>
      <c r="D106" s="4"/>
      <c r="E106" s="1"/>
      <c r="F106" s="1"/>
      <c r="G106" s="1"/>
    </row>
    <row r="107" spans="2:7">
      <c r="B107" s="4"/>
      <c r="D107" s="4"/>
      <c r="E107" s="1"/>
      <c r="F107" s="1"/>
      <c r="G107" s="1"/>
    </row>
    <row r="108" spans="2:7">
      <c r="B108" s="4"/>
      <c r="D108" s="4"/>
      <c r="E108" s="1"/>
      <c r="F108" s="1"/>
      <c r="G108" s="1"/>
    </row>
    <row r="109" spans="2:7">
      <c r="B109" s="4"/>
      <c r="D109" s="4"/>
      <c r="E109" s="1"/>
      <c r="F109" s="1"/>
      <c r="G109" s="1"/>
    </row>
    <row r="110" spans="2:7">
      <c r="B110" s="4"/>
      <c r="D110" s="4"/>
      <c r="E110" s="1"/>
      <c r="F110" s="1"/>
      <c r="G110" s="1"/>
    </row>
    <row r="111" spans="2:7">
      <c r="B111" s="4"/>
      <c r="D111" s="4"/>
      <c r="E111" s="1"/>
      <c r="F111" s="1"/>
      <c r="G111" s="1"/>
    </row>
    <row r="112" spans="2:7">
      <c r="B112" s="4"/>
      <c r="D112" s="4"/>
      <c r="E112" s="1"/>
      <c r="F112" s="1"/>
      <c r="G112" s="1"/>
    </row>
    <row r="113" spans="2:7">
      <c r="B113" s="4"/>
      <c r="D113" s="4"/>
      <c r="E113" s="1"/>
      <c r="F113" s="1"/>
      <c r="G113" s="1"/>
    </row>
    <row r="114" spans="2:7">
      <c r="B114" s="4"/>
      <c r="D114" s="4"/>
      <c r="E114" s="1"/>
      <c r="F114" s="1"/>
      <c r="G114" s="1"/>
    </row>
    <row r="115" spans="2:7">
      <c r="B115" s="4"/>
      <c r="D115" s="4"/>
      <c r="E115" s="1"/>
      <c r="F115" s="1"/>
      <c r="G115" s="1"/>
    </row>
    <row r="116" spans="2:7">
      <c r="B116" s="4"/>
      <c r="D116" s="4"/>
      <c r="E116" s="1"/>
      <c r="F116" s="1"/>
      <c r="G116" s="1"/>
    </row>
    <row r="117" spans="2:7">
      <c r="D117" s="3"/>
      <c r="E117" s="1"/>
      <c r="F117" s="1"/>
      <c r="G117" s="1"/>
    </row>
    <row r="118" spans="2:7">
      <c r="B118" s="4"/>
      <c r="D118" s="4"/>
      <c r="E118" s="1"/>
      <c r="F118" s="1"/>
      <c r="G118" s="1"/>
    </row>
  </sheetData>
  <sheetProtection selectLockedCells="1" selectUnlockedCells="1"/>
  <dataValidations count="1">
    <dataValidation type="list" operator="equal" allowBlank="1" showInputMessage="1" showErrorMessage="1" sqref="C37:C42">
      <formula1>"#nazwa?"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Hania</dc:creator>
  <cp:lastModifiedBy>user</cp:lastModifiedBy>
  <dcterms:created xsi:type="dcterms:W3CDTF">2020-12-02T21:55:26Z</dcterms:created>
  <dcterms:modified xsi:type="dcterms:W3CDTF">2020-12-23T10:03:20Z</dcterms:modified>
</cp:coreProperties>
</file>